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185" yWindow="180" windowWidth="11055" windowHeight="11760" tabRatio="901" activeTab="1"/>
  </bookViews>
  <sheets>
    <sheet name="Меню " sheetId="1" r:id="rId1"/>
    <sheet name="ROOM new" sheetId="2" r:id="rId2"/>
    <sheet name="ROOM old" sheetId="3" r:id="rId3"/>
    <sheet name="Mr.Slim" sheetId="4" r:id="rId4"/>
    <sheet name="C-M indoor" sheetId="5" r:id="rId5"/>
    <sheet name="C-M outdoor" sheetId="6" r:id="rId6"/>
    <sheet name="НТ-доработка" sheetId="7" r:id="rId7"/>
  </sheets>
  <definedNames>
    <definedName name="Excel_BuiltIn_Print_Area_4_1">#REF!</definedName>
    <definedName name="_xlnm.Print_Area" localSheetId="4">'C-M indoor'!$A$1:$F$238</definedName>
    <definedName name="_xlnm.Print_Area" localSheetId="5">'C-M outdoor'!$A$1:$F$663</definedName>
    <definedName name="_xlnm.Print_Area" localSheetId="3">'Mr.Slim'!$A$1:$K$240</definedName>
    <definedName name="_xlnm.Print_Area" localSheetId="1">'ROOM new'!$A$1:$J$194</definedName>
    <definedName name="_xlnm.Print_Area" localSheetId="2">'ROOM old'!$A$1:$J$62</definedName>
    <definedName name="_xlnm.Print_Area" localSheetId="6">'НТ-доработка'!$A$1:$J$45</definedName>
  </definedNames>
  <calcPr fullCalcOnLoad="1"/>
</workbook>
</file>

<file path=xl/comments2.xml><?xml version="1.0" encoding="utf-8"?>
<comments xmlns="http://schemas.openxmlformats.org/spreadsheetml/2006/main">
  <authors>
    <author>Баулин</author>
  </authors>
  <commentList>
    <comment ref="J4" authorId="0">
      <text>
        <r>
          <t/>
        </r>
      </text>
    </comment>
  </commentList>
</comments>
</file>

<file path=xl/comments3.xml><?xml version="1.0" encoding="utf-8"?>
<comments xmlns="http://schemas.openxmlformats.org/spreadsheetml/2006/main">
  <authors>
    <author>Баулин</author>
  </authors>
  <commentList>
    <comment ref="J4" authorId="0">
      <text>
        <r>
          <t/>
        </r>
      </text>
    </comment>
    <comment ref="J51" authorId="0">
      <text>
        <r>
          <rPr>
            <sz val="9"/>
            <rFont val="Tahoma"/>
            <family val="2"/>
          </rPr>
          <t xml:space="preserve">
В это поле проставьте Вашу дополнительную скидку!</t>
        </r>
      </text>
    </comment>
  </commentList>
</comments>
</file>

<file path=xl/comments4.xml><?xml version="1.0" encoding="utf-8"?>
<comments xmlns="http://schemas.openxmlformats.org/spreadsheetml/2006/main">
  <authors>
    <author>Баулин</author>
  </authors>
  <commentList>
    <comment ref="K4" authorId="0">
      <text>
        <r>
          <t/>
        </r>
      </text>
    </comment>
  </commentList>
</comments>
</file>

<file path=xl/comments5.xml><?xml version="1.0" encoding="utf-8"?>
<comments xmlns="http://schemas.openxmlformats.org/spreadsheetml/2006/main">
  <authors>
    <author>Баулин</author>
  </authors>
  <commentList>
    <comment ref="F4" authorId="0">
      <text>
        <r>
          <t/>
        </r>
      </text>
    </comment>
  </commentList>
</comments>
</file>

<file path=xl/comments6.xml><?xml version="1.0" encoding="utf-8"?>
<comments xmlns="http://schemas.openxmlformats.org/spreadsheetml/2006/main">
  <authors>
    <author>Баулин</author>
  </authors>
  <commentList>
    <comment ref="F4" authorId="0">
      <text>
        <r>
          <t/>
        </r>
      </text>
    </comment>
  </commentList>
</comments>
</file>

<file path=xl/comments7.xml><?xml version="1.0" encoding="utf-8"?>
<comments xmlns="http://schemas.openxmlformats.org/spreadsheetml/2006/main">
  <authors>
    <author>Баулин</author>
  </authors>
  <commentList>
    <comment ref="J9" authorId="0">
      <text>
        <r>
          <t/>
        </r>
      </text>
    </comment>
    <comment ref="J22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<sst xmlns="http://schemas.openxmlformats.org/spreadsheetml/2006/main" count="1739" uniqueCount="842">
  <si>
    <t xml:space="preserve">Модель                         </t>
  </si>
  <si>
    <t>Сплит-система</t>
  </si>
  <si>
    <t>Цена, USD</t>
  </si>
  <si>
    <t>Розница</t>
  </si>
  <si>
    <t>Дилер</t>
  </si>
  <si>
    <t>Блок</t>
  </si>
  <si>
    <t>Компл.</t>
  </si>
  <si>
    <t>Настенное исполнение</t>
  </si>
  <si>
    <t>Heat Pump/Тепловой насос</t>
  </si>
  <si>
    <t>Внутренний блок</t>
  </si>
  <si>
    <t>MSС-GE25VB</t>
  </si>
  <si>
    <t>MUH-GA25VB</t>
  </si>
  <si>
    <t>MSH-GA60VB</t>
  </si>
  <si>
    <t>MUH-GA60VB</t>
  </si>
  <si>
    <t>Cooling Only/Только холод</t>
  </si>
  <si>
    <t>MU-GA25VB</t>
  </si>
  <si>
    <t xml:space="preserve">Модель                        </t>
  </si>
  <si>
    <t>MSZ-SF15VA</t>
  </si>
  <si>
    <t>MSZ-SF20VA</t>
  </si>
  <si>
    <t>MSZ-EF22VEW</t>
  </si>
  <si>
    <t>MSZ-EF22VEB</t>
  </si>
  <si>
    <t>MSZ-EF22VES</t>
  </si>
  <si>
    <t>MLP-440W</t>
  </si>
  <si>
    <t>Настенное исполнение, серия De Luxe</t>
  </si>
  <si>
    <t>MSZ-FD25VA</t>
  </si>
  <si>
    <t>MUZ-FD25VA</t>
  </si>
  <si>
    <t>MSZ-FD35VA</t>
  </si>
  <si>
    <t>MUZ-FD35VA</t>
  </si>
  <si>
    <t>MSZ-EF25VEW</t>
  </si>
  <si>
    <t>MUZ-EF25VE</t>
  </si>
  <si>
    <t>MSZ-EF35VEW</t>
  </si>
  <si>
    <t>MUZ-EF35VE</t>
  </si>
  <si>
    <t>MSZ-EF42VEW</t>
  </si>
  <si>
    <t>MUZ-EF42VE</t>
  </si>
  <si>
    <t>MSZ-EF50VEW</t>
  </si>
  <si>
    <t>MUZ-EF50VE</t>
  </si>
  <si>
    <t>MSZ-EF25VEB</t>
  </si>
  <si>
    <t>MSZ-EF35VEB</t>
  </si>
  <si>
    <t>MSZ-EF42VEB</t>
  </si>
  <si>
    <t>MSZ-EF50VEB</t>
  </si>
  <si>
    <t>MSZ-EF25VES</t>
  </si>
  <si>
    <t>MSZ-EF35VES</t>
  </si>
  <si>
    <t>MSZ-EF42VES</t>
  </si>
  <si>
    <t>MSZ-EF50VES</t>
  </si>
  <si>
    <t>Настенное исполнение, серия Classic</t>
  </si>
  <si>
    <t>MSZ-HC35VA</t>
  </si>
  <si>
    <t>MUZ-HC35VA</t>
  </si>
  <si>
    <t>Настенное исполнение, серия Standart</t>
  </si>
  <si>
    <t>MSZ-GE35VA</t>
  </si>
  <si>
    <t>MUZ-GE35VA</t>
  </si>
  <si>
    <t>MSZ-GE60VA</t>
  </si>
  <si>
    <t>MUZ-GE60VA</t>
  </si>
  <si>
    <t>SUZ-KA25VA</t>
  </si>
  <si>
    <t>SUZ-KA35VA</t>
  </si>
  <si>
    <t>SUZ-KA50VA</t>
  </si>
  <si>
    <t>Канальное исполнение (без пульта)</t>
  </si>
  <si>
    <t>SEZ-KD25VAQ</t>
  </si>
  <si>
    <t>SEZ-KD35VAQ</t>
  </si>
  <si>
    <t>SEZ-KD50VAQ</t>
  </si>
  <si>
    <t>SEZ-KD60VAQ</t>
  </si>
  <si>
    <t>SUZ-KA60VA</t>
  </si>
  <si>
    <t>SEZ-KD71VAQ</t>
  </si>
  <si>
    <t>SUZ-KA71VA</t>
  </si>
  <si>
    <t>SLP-2ALW</t>
  </si>
  <si>
    <t>Наружный блок</t>
  </si>
  <si>
    <t xml:space="preserve">Система  1+2 </t>
  </si>
  <si>
    <t>Система  1+3</t>
  </si>
  <si>
    <t>Система  1+4</t>
  </si>
  <si>
    <t>Система  1+5</t>
  </si>
  <si>
    <t>Система  1+6</t>
  </si>
  <si>
    <t>Система 1+8</t>
  </si>
  <si>
    <t>PAC-AK31BC</t>
  </si>
  <si>
    <t>Полупрмышленные системы кондиционирования серии Mr.SLIM</t>
  </si>
  <si>
    <t xml:space="preserve">Модель                   </t>
  </si>
  <si>
    <t>ВНУТРЕННИЕ БЛОКИ</t>
  </si>
  <si>
    <t>PKA-RP35HAL</t>
  </si>
  <si>
    <t>PKA-RP50HAL</t>
  </si>
  <si>
    <t>PKA-RP60KAL</t>
  </si>
  <si>
    <t>PKA-RP71KAL</t>
  </si>
  <si>
    <t>PKA-RP100KAL</t>
  </si>
  <si>
    <t>Потолочно-подвесное исполнение (без пульта)</t>
  </si>
  <si>
    <t>PCA-RP50KAQ</t>
  </si>
  <si>
    <t>PCA-RP60KAQ</t>
  </si>
  <si>
    <t>PCA-RP71KAQ</t>
  </si>
  <si>
    <t>PCA-RP100KAQ</t>
  </si>
  <si>
    <t>PCA-RP125KAQ</t>
  </si>
  <si>
    <t>PCA-RP140KAQ</t>
  </si>
  <si>
    <t>PLP-6BALM</t>
  </si>
  <si>
    <t>PLP-6BA</t>
  </si>
  <si>
    <t>PCA-RP71HAQ</t>
  </si>
  <si>
    <t>НАРУЖНЫЕ БЛОКИ</t>
  </si>
  <si>
    <t>PU-P71VHA</t>
  </si>
  <si>
    <t>PU-P71YHA</t>
  </si>
  <si>
    <t>PU-P100YHA</t>
  </si>
  <si>
    <t>PU-P125YHA</t>
  </si>
  <si>
    <t>PU-P140YHA</t>
  </si>
  <si>
    <t>PUH-P71VHA</t>
  </si>
  <si>
    <t>PUH-P71YHA</t>
  </si>
  <si>
    <t>PUH-P100YHA</t>
  </si>
  <si>
    <t>PUH-P125YHA</t>
  </si>
  <si>
    <t>PUH-P140YHA</t>
  </si>
  <si>
    <t>Inverter/Инвертор, серия Power Inverter</t>
  </si>
  <si>
    <t>PUHZ-RP200YKA</t>
  </si>
  <si>
    <t>PUHZ-RP250YKA</t>
  </si>
  <si>
    <t>125438, Москва, Лихоборская наб., д. 9, стр. 1</t>
  </si>
  <si>
    <t>Тел.: (095) 105-34-76</t>
  </si>
  <si>
    <t>Факс: (095) 105-34-75</t>
  </si>
  <si>
    <t>АКСЕССУАРЫ</t>
  </si>
  <si>
    <t>PEA-RP200GAQ</t>
  </si>
  <si>
    <t>PEA-RP250GAQ</t>
  </si>
  <si>
    <t>PEA-RP400GAQ</t>
  </si>
  <si>
    <t>PEA-RP500GAQ</t>
  </si>
  <si>
    <t>Модель</t>
  </si>
  <si>
    <t>Настенный</t>
  </si>
  <si>
    <t>PKFY-P15VBM-E</t>
  </si>
  <si>
    <t>PKFY-P20VBM-E</t>
  </si>
  <si>
    <t>PKFY-P25VBM-E</t>
  </si>
  <si>
    <t>PKFY-P32VHM-E</t>
  </si>
  <si>
    <t>PKFY-P40VHM-E</t>
  </si>
  <si>
    <t>PKFY-P50VHM-E</t>
  </si>
  <si>
    <t>PKFY-P63VKM-E</t>
  </si>
  <si>
    <t>PKFY-P100VKM-E</t>
  </si>
  <si>
    <t>Канальный</t>
  </si>
  <si>
    <t>PEFY-P20VMA-E</t>
  </si>
  <si>
    <t>PEFY-P25VMA-E</t>
  </si>
  <si>
    <t>PEFY-P32VMA-E</t>
  </si>
  <si>
    <t>PEFY-P40VMA-E</t>
  </si>
  <si>
    <t>PEFY-P50VMA-E</t>
  </si>
  <si>
    <t>PEFY-P63VMA-E</t>
  </si>
  <si>
    <t>PEFY-P71VMA-E</t>
  </si>
  <si>
    <t>PEFY-P80VMA-E</t>
  </si>
  <si>
    <t>PEFY-P100VMA-E</t>
  </si>
  <si>
    <t>PEFY-P125VMA-E</t>
  </si>
  <si>
    <t>PEFY-P140VMA-E</t>
  </si>
  <si>
    <t>Канальный (Без насоса)</t>
  </si>
  <si>
    <t>PEFY-P20VMAL-E</t>
  </si>
  <si>
    <t>PEFY-P25VMAL-E</t>
  </si>
  <si>
    <t>PEFY-P32VMAL-E</t>
  </si>
  <si>
    <t>PEFY-P40VMAL-E</t>
  </si>
  <si>
    <t>PEFY-P50VMAL-E</t>
  </si>
  <si>
    <t>PEFY-P63VMAL-E</t>
  </si>
  <si>
    <t>PEFY-P71VMAL-E</t>
  </si>
  <si>
    <t>PEFY-P80VMAL-E</t>
  </si>
  <si>
    <t>PEFY-P100VMAL-E</t>
  </si>
  <si>
    <t>PEFY-P125VMAL-E</t>
  </si>
  <si>
    <t>PEFY-P140VMAL-E</t>
  </si>
  <si>
    <t>Канальный с изменяемым статическим давлением</t>
  </si>
  <si>
    <t>PEFY-P15VMS1-E</t>
  </si>
  <si>
    <t>PEFY-P20VMS1-E</t>
  </si>
  <si>
    <t>PEFY-P25VMS1-E</t>
  </si>
  <si>
    <t>PEFY-P32VMS1-E</t>
  </si>
  <si>
    <t>PEFY-P40VMS1-E</t>
  </si>
  <si>
    <t>PEFY-P50VMS1-E</t>
  </si>
  <si>
    <t>PEFY-P63VMS1-E</t>
  </si>
  <si>
    <t>Канальные высокого давления</t>
  </si>
  <si>
    <t>PEFY-P40VMH-E</t>
  </si>
  <si>
    <t>PEFY-P50VMH-E</t>
  </si>
  <si>
    <t>PEFY-P63VMH-E</t>
  </si>
  <si>
    <t>PEFY-P71VMH-E</t>
  </si>
  <si>
    <t>PEFY-P80VMH-E</t>
  </si>
  <si>
    <t>PEFY-P100VMH-E</t>
  </si>
  <si>
    <t>PEFY-P125VMH-E</t>
  </si>
  <si>
    <t>PEFY-P140VMH-E</t>
  </si>
  <si>
    <t>PEFY-P200VMH-E</t>
  </si>
  <si>
    <t>PEFY-P250VMH-E</t>
  </si>
  <si>
    <t>Канальный специального исполнения</t>
  </si>
  <si>
    <t>PEFY-P20VMR-E</t>
  </si>
  <si>
    <t>PEFY-P25VMR-E</t>
  </si>
  <si>
    <t>PEFY-P32VMR-E</t>
  </si>
  <si>
    <t>Подпотолочный</t>
  </si>
  <si>
    <t>PCFY-P40VKM-E</t>
  </si>
  <si>
    <t>PCFY-P63VKM-E</t>
  </si>
  <si>
    <t>PCFY-P100VKM-E</t>
  </si>
  <si>
    <t>PCFY-P125VKM-E</t>
  </si>
  <si>
    <t>Напольный в корпусе</t>
  </si>
  <si>
    <t>PFFY-Р20VLEM-E</t>
  </si>
  <si>
    <t>PFFY-Р25VLEM-E</t>
  </si>
  <si>
    <t>PFFY-Р32VLEM-E</t>
  </si>
  <si>
    <t>PFFY-Р40VLEM-E</t>
  </si>
  <si>
    <t>PFFY-Р50VLEM-E</t>
  </si>
  <si>
    <t>PFFY-Р63VLEM-E</t>
  </si>
  <si>
    <t>Напольный встраиваемый</t>
  </si>
  <si>
    <t>PFFY-Р20VLRM-E</t>
  </si>
  <si>
    <t>PFFY-Р25VLRM-E</t>
  </si>
  <si>
    <t>PFFY-Р32VLRM-E</t>
  </si>
  <si>
    <t>PFFY-Р40VLRM-E</t>
  </si>
  <si>
    <t>PFFY-Р50VLRM-E</t>
  </si>
  <si>
    <t>PFFY-Р63VLRM-E</t>
  </si>
  <si>
    <t>Напольный встраиваемый  высокого давления</t>
  </si>
  <si>
    <t>PFFY-Р20VLRMM-E</t>
  </si>
  <si>
    <t>PFFY-Р25VLRMM-E</t>
  </si>
  <si>
    <t>PFFY-Р32VLRMM-E</t>
  </si>
  <si>
    <t>PFFY-Р40VLRMM-E</t>
  </si>
  <si>
    <t>PFFY-Р50VLRMM-E</t>
  </si>
  <si>
    <t>PFFY-Р63VLRMM-E</t>
  </si>
  <si>
    <t>Напольный специального исполнения</t>
  </si>
  <si>
    <t>PFFY-Р20VKM-E</t>
  </si>
  <si>
    <t>PFFY-Р25VKM-E</t>
  </si>
  <si>
    <t>PFFY-Р32VKM-E</t>
  </si>
  <si>
    <t>PFFY-Р40VKM-E</t>
  </si>
  <si>
    <t>Канальный прямоточный (100% подача свежего воздуха)</t>
  </si>
  <si>
    <t>PEFY-P80VMH-E-F</t>
  </si>
  <si>
    <t>PEFY-P140VMH-E-F</t>
  </si>
  <si>
    <t>PEFY-P200VMH-E-F</t>
  </si>
  <si>
    <t>PEFY-P250VMH-E-F</t>
  </si>
  <si>
    <t>Примечание:</t>
  </si>
  <si>
    <t>* - в стоимость кассетного блока включена стоимость воздухораспределительной панели.</t>
  </si>
  <si>
    <t>SLP-2AAW</t>
  </si>
  <si>
    <t>PMP-40BM</t>
  </si>
  <si>
    <t>CMP-40VLW-B</t>
  </si>
  <si>
    <t>CMP-63VLW-B</t>
  </si>
  <si>
    <t>CMP-100VLW-B</t>
  </si>
  <si>
    <t>CMP-125VLW-B</t>
  </si>
  <si>
    <t>Y-серия стандарт</t>
  </si>
  <si>
    <t>PUHY-P500YSJM-A</t>
  </si>
  <si>
    <t>CMY-Y100VBK2</t>
  </si>
  <si>
    <t>PUHY-P500YSJM-A1</t>
  </si>
  <si>
    <t>PUHY-P550YSJM-A</t>
  </si>
  <si>
    <t>PUHY-P600YSJM-A</t>
  </si>
  <si>
    <t>PUHY-P600YSJM-A1</t>
  </si>
  <si>
    <t>PUHY-P650YSJM-A</t>
  </si>
  <si>
    <t>PUHY-P700YSJM-A</t>
  </si>
  <si>
    <t>CMY-Y200VBK2</t>
  </si>
  <si>
    <t>PUHY-P700YSJM-A1</t>
  </si>
  <si>
    <t>PUHY-P750YSJM-A</t>
  </si>
  <si>
    <t>PUHY-P800YSJM-A</t>
  </si>
  <si>
    <t>PUHY-P800YSJM-A1</t>
  </si>
  <si>
    <t>PUHY-P850YSJM-A</t>
  </si>
  <si>
    <t>PUHY-P900YSJM-A</t>
  </si>
  <si>
    <t>PUHY-P950YSJM-A</t>
  </si>
  <si>
    <t>CMY-Y300VBK2</t>
  </si>
  <si>
    <t>PUHY-P1000YSJM-A</t>
  </si>
  <si>
    <t>PUHY-P1050YSJM-A</t>
  </si>
  <si>
    <t>PUHY-P1100YSJM-A</t>
  </si>
  <si>
    <t>PUHY-P1150YSJM-A</t>
  </si>
  <si>
    <t>PUHY-P1200YSJM-A</t>
  </si>
  <si>
    <t>PUHY-P1250YSJM-A</t>
  </si>
  <si>
    <t>PURY-P500YSJM-A</t>
  </si>
  <si>
    <t>PURY-P500YSJM-A1</t>
  </si>
  <si>
    <t>PURY-P550YSJM-A</t>
  </si>
  <si>
    <t>PURY-P600YSJM-A</t>
  </si>
  <si>
    <t>PURY-P600YSJM-A1</t>
  </si>
  <si>
    <t>PURY-P650YSJM-A</t>
  </si>
  <si>
    <t>PURY-P700YSJM-A</t>
  </si>
  <si>
    <t>CMY-R200VBK2</t>
  </si>
  <si>
    <t>PURY-P700YSJM-A1</t>
  </si>
  <si>
    <t>PURY-P750YSJM-A</t>
  </si>
  <si>
    <t>PURY-P800YSJM-A</t>
  </si>
  <si>
    <t>PURY-P800YSJM-A1</t>
  </si>
  <si>
    <t>CMY-R100XLVBK</t>
  </si>
  <si>
    <t>PURY-P850YSJM-A</t>
  </si>
  <si>
    <t>CMY-R200XLVBK</t>
  </si>
  <si>
    <t>PURY-P900YSJM-A</t>
  </si>
  <si>
    <t>PQHY-P200YHM-A</t>
  </si>
  <si>
    <t>PQHY-P250YHM-A</t>
  </si>
  <si>
    <t>PQHY-P300YHM-A</t>
  </si>
  <si>
    <t>PQHY-P400YSHM-A</t>
  </si>
  <si>
    <t>PQHY-P450YSHM-A</t>
  </si>
  <si>
    <t>PQHY-P500YSHM-A</t>
  </si>
  <si>
    <t>PQHY-P550YSHM-A</t>
  </si>
  <si>
    <t>PQHY-P600YSHM-A</t>
  </si>
  <si>
    <t>PQHY-P650YSHM-A</t>
  </si>
  <si>
    <t>PQHY-P700YSHM-A</t>
  </si>
  <si>
    <t>PQHY-P750YSHM-A</t>
  </si>
  <si>
    <t>PQHY-P800YSHM-A</t>
  </si>
  <si>
    <t>PQHY-P850YSHM-A</t>
  </si>
  <si>
    <t>PQHY-P900YSHM-A</t>
  </si>
  <si>
    <t>PQRY-P200YHM-A</t>
  </si>
  <si>
    <t>PQRY-P250YHM-A</t>
  </si>
  <si>
    <t>PQRY-P300YHM-A</t>
  </si>
  <si>
    <t>PQRY-P400YSHM-A</t>
  </si>
  <si>
    <t>CMY-Q100VBK</t>
  </si>
  <si>
    <t>PQRY-P450YSHM-A</t>
  </si>
  <si>
    <t>PQRY-P500YSHM-A</t>
  </si>
  <si>
    <t>PQRY-P550YSHM-A</t>
  </si>
  <si>
    <t>PQRY-P600YSHM-A</t>
  </si>
  <si>
    <t>ВС-контроллеры (устройства смены режима работы для систем "R2" и "WR2")</t>
  </si>
  <si>
    <r>
      <t xml:space="preserve">CMB-P104V-GB </t>
    </r>
    <r>
      <rPr>
        <sz val="11"/>
        <rFont val="Times New Roman"/>
        <family val="1"/>
      </rPr>
      <t>(на 4 внутренних блока) - подчиненный</t>
    </r>
  </si>
  <si>
    <r>
      <t>CMB-P108V-GB</t>
    </r>
    <r>
      <rPr>
        <sz val="11"/>
        <rFont val="Times New Roman"/>
        <family val="1"/>
      </rPr>
      <t xml:space="preserve"> (на 8 внутренних блоков) - подчиненный</t>
    </r>
  </si>
  <si>
    <r>
      <t>CMB-P1016V-HB</t>
    </r>
    <r>
      <rPr>
        <sz val="11"/>
        <rFont val="Times New Roman"/>
        <family val="1"/>
      </rPr>
      <t xml:space="preserve"> (на 16 внутренних блоков) - подчиненный</t>
    </r>
  </si>
  <si>
    <t xml:space="preserve">Контроллеры </t>
  </si>
  <si>
    <r>
      <t>PAC-YG66DCA-J</t>
    </r>
    <r>
      <rPr>
        <sz val="11"/>
        <rFont val="Times New Roman"/>
        <family val="1"/>
      </rPr>
      <t xml:space="preserve"> - контроллер для подключения внешних цепей</t>
    </r>
  </si>
  <si>
    <t>Контроллеры для подключения наружных блоков к секции охлаждения</t>
  </si>
  <si>
    <t>Y-серия высокоэффективная</t>
  </si>
  <si>
    <t>PUHY-EP400YSJM-A</t>
  </si>
  <si>
    <t>PUHY-EP450YSJM-A</t>
  </si>
  <si>
    <t>PUHY-EP500YSJM-A</t>
  </si>
  <si>
    <t>PUHY-EP500YSJM-A1</t>
  </si>
  <si>
    <t>PUHY-EP550YSJM-A1</t>
  </si>
  <si>
    <t>PUHY-EP600YSJM-A</t>
  </si>
  <si>
    <t>PUHY-EP650YSJM-A</t>
  </si>
  <si>
    <t>PUHY-EP700YSJM-A</t>
  </si>
  <si>
    <t>PUHY-EP700YSJM-A1</t>
  </si>
  <si>
    <t>PUHY-EP750YSJM-A</t>
  </si>
  <si>
    <t>PUHY-EP750YSJM-A1</t>
  </si>
  <si>
    <t>PUHY-EP800YSJM-A</t>
  </si>
  <si>
    <t>PUHY-EP800YSJM-A1</t>
  </si>
  <si>
    <t>PUHY-EP850YSJM-A</t>
  </si>
  <si>
    <t>PUHY-EP900YSJM-A</t>
  </si>
  <si>
    <t>PURY-EP200YJM-A</t>
  </si>
  <si>
    <t>PURY-EP250YJM-A</t>
  </si>
  <si>
    <t>PURY-EP400YSJM-A</t>
  </si>
  <si>
    <t>CMY-R100VBK</t>
  </si>
  <si>
    <t>PURY-EP450YSJM-A1</t>
  </si>
  <si>
    <t>PURY-EP500YSJM-A</t>
  </si>
  <si>
    <t>PURY-EP500YSJM-A1</t>
  </si>
  <si>
    <t>PURY-EP550YSJM-A</t>
  </si>
  <si>
    <t>PURY-EP600YSJM-A</t>
  </si>
  <si>
    <t>Наружные блоки, серия ZUBADAN Inverter</t>
  </si>
  <si>
    <t>PUHZ-W50VHA</t>
  </si>
  <si>
    <t>PUHZ-W85VHA</t>
  </si>
  <si>
    <t>PUHZ-HW112YHA2</t>
  </si>
  <si>
    <t>PUHZ-HW140VHA2</t>
  </si>
  <si>
    <t>PUHZ-HW140YHA2</t>
  </si>
  <si>
    <t>Наружные блоки, Y-серия ZUBADAN</t>
  </si>
  <si>
    <t>PUHY-HP200YHM-A</t>
  </si>
  <si>
    <t>PUHY-HP250YHM-A</t>
  </si>
  <si>
    <t>Бустерный блок для систем "R2"</t>
  </si>
  <si>
    <t>PWFY-P100VM-E-BU</t>
  </si>
  <si>
    <t>Теплообменный блок для систем "Y" и "R2"</t>
  </si>
  <si>
    <t>MXZ-8B140VA</t>
  </si>
  <si>
    <t>Напольное исполнение (так же комплектуется с наружным блоком SUZ-KA…VA)</t>
  </si>
  <si>
    <t>MXZ-8B140YA</t>
  </si>
  <si>
    <t>MXZ-8B160VA</t>
  </si>
  <si>
    <t>MXZ-8B160YA</t>
  </si>
  <si>
    <t>PAC-AK52BC</t>
  </si>
  <si>
    <t>PU-P100VHA</t>
  </si>
  <si>
    <t>PUH-P100VHA</t>
  </si>
  <si>
    <t>PURY-EP600YSJM-A1</t>
  </si>
  <si>
    <t>PURY-EP650YSJM-A</t>
  </si>
  <si>
    <t>PURY-EP700YSJM-A</t>
  </si>
  <si>
    <t>PURY-P400YSJM-A1</t>
  </si>
  <si>
    <t>PURY-P450YSJM-A1</t>
  </si>
  <si>
    <t>PURY-RP200YJM-A</t>
  </si>
  <si>
    <t>PURY-RP250YJM-A</t>
  </si>
  <si>
    <t>PURY-RP300YJM-A</t>
  </si>
  <si>
    <t>REPLACE R2 - серия</t>
  </si>
  <si>
    <t>PUHY-RP200YJM-A</t>
  </si>
  <si>
    <t>PUHY-RP250YJM-A</t>
  </si>
  <si>
    <t>PUHY-RP300YJM-A</t>
  </si>
  <si>
    <t>PUHY-RP400YSJM-A</t>
  </si>
  <si>
    <t>PUHY-RP350YJM-A</t>
  </si>
  <si>
    <t>PUHY-RP450YSJM-A</t>
  </si>
  <si>
    <t>PUHY-RP500YSJM-A</t>
  </si>
  <si>
    <t>PUHY-RP600YSJM-A</t>
  </si>
  <si>
    <t>PUHY-RP650YSJM-A</t>
  </si>
  <si>
    <t>PUHY-RP700YSJM-A</t>
  </si>
  <si>
    <t>PUHY-RP750YSJM-A</t>
  </si>
  <si>
    <t>PUHY-RP800YSJM-A</t>
  </si>
  <si>
    <t>PUHY-RP850YSJM-A</t>
  </si>
  <si>
    <t>PUHY-RP900YSJM-A</t>
  </si>
  <si>
    <t>PUHY-RP550YSJM-A</t>
  </si>
  <si>
    <t>CMY-RP100VBK</t>
  </si>
  <si>
    <t>REPLACE Y - серия</t>
  </si>
  <si>
    <t>CMY-RP200VBK</t>
  </si>
  <si>
    <t>Спецусловия</t>
  </si>
  <si>
    <t>Допскидка</t>
  </si>
  <si>
    <t>R2 - серия (с утилизацией тепла)</t>
  </si>
  <si>
    <t>WY - серия (c конденсатором водяного охлаждения)</t>
  </si>
  <si>
    <t>WR2 - серия (с утилизацией тепла и конденсатором водяного охлаждения)</t>
  </si>
  <si>
    <t>R2 - серия высокоэффективная (с утилизацией тепла)</t>
  </si>
  <si>
    <t>MU-GF20VA</t>
  </si>
  <si>
    <t>MU-GF25VA</t>
  </si>
  <si>
    <t>MU-GF35VA</t>
  </si>
  <si>
    <t>MS-GF60VA</t>
  </si>
  <si>
    <t>MU-GF60VA</t>
  </si>
  <si>
    <t>MS-GF50VA</t>
  </si>
  <si>
    <t>MU-GF50VA</t>
  </si>
  <si>
    <t>MS-GF80VA</t>
  </si>
  <si>
    <t>MU-GF80VA</t>
  </si>
  <si>
    <t>MSZ-FH25VE</t>
  </si>
  <si>
    <t>MUZ-FH25VE</t>
  </si>
  <si>
    <t>MSZ-FH35VE</t>
  </si>
  <si>
    <t>MUZ-FH35VE</t>
  </si>
  <si>
    <t>MSZ-FH50VE</t>
  </si>
  <si>
    <t>MUZ-FH50VE</t>
  </si>
  <si>
    <t>MSZ-HJ25VA</t>
  </si>
  <si>
    <t>MUZ-HJ25VA</t>
  </si>
  <si>
    <t>MSZ-HJ35VA</t>
  </si>
  <si>
    <t>MUZ-HJ35VA</t>
  </si>
  <si>
    <t>MSZ-SF25VE</t>
  </si>
  <si>
    <t>MUZ-SF25VE</t>
  </si>
  <si>
    <t>MSZ-SF35VE</t>
  </si>
  <si>
    <t>MUZ-SF35VE</t>
  </si>
  <si>
    <t>MSZ-SF42VE</t>
  </si>
  <si>
    <t>MUZ-SF42VE</t>
  </si>
  <si>
    <t>MSZ-SF50VE</t>
  </si>
  <si>
    <t>MUZ-SF50VE</t>
  </si>
  <si>
    <t>Сплит-системы настенного исполнения, серия De Luxe ZUBADAN</t>
  </si>
  <si>
    <t>MXZ-2D33VА</t>
  </si>
  <si>
    <t>MXZ-2D40VА</t>
  </si>
  <si>
    <t>MXZ-2D53VА</t>
  </si>
  <si>
    <t>MXZ-3D54VA</t>
  </si>
  <si>
    <t>MXZ-3D68VA</t>
  </si>
  <si>
    <t>MXZ-4D72VA</t>
  </si>
  <si>
    <t>MXZ-4D83VA</t>
  </si>
  <si>
    <t>MXZ-5D102VA</t>
  </si>
  <si>
    <t>MXZ-6C122VA</t>
  </si>
  <si>
    <t>PUHZ-SHW80VHA</t>
  </si>
  <si>
    <t>PUHZ-SHW112VHA</t>
  </si>
  <si>
    <t>PUHZ-SW50VHA</t>
  </si>
  <si>
    <t>PUHZ-SW40VHA</t>
  </si>
  <si>
    <t>PUHZ-SW75VHA</t>
  </si>
  <si>
    <t>PUHZ-SW100VHA</t>
  </si>
  <si>
    <t>PUHZ-SW120VHA</t>
  </si>
  <si>
    <t>PUHZ-SW100YHA</t>
  </si>
  <si>
    <t>PUHZ-SW120YHA</t>
  </si>
  <si>
    <t>Inverter/Инвертор, серия DELUX Power Inverter</t>
  </si>
  <si>
    <t>PUHZ-ZRP71VHA</t>
  </si>
  <si>
    <t>PUHZ-ZRP100VKA</t>
  </si>
  <si>
    <t>PUHZ-ZRP125VKA</t>
  </si>
  <si>
    <t>PUHZ-ZRP140VKA</t>
  </si>
  <si>
    <t>CAHV-P500YA-HPB</t>
  </si>
  <si>
    <t>Гидромодули с бойлером ГВС и ТОА "фреон-вода", серия ECODAN</t>
  </si>
  <si>
    <t>Гидромодули c ТОА "фреон-вода", серия ECODAN</t>
  </si>
  <si>
    <t>Гидромодули с бойлером ГВС, серия ECODAN</t>
  </si>
  <si>
    <t>EHPX-VM6B</t>
  </si>
  <si>
    <t>EHPX-YM9B</t>
  </si>
  <si>
    <t>ERSC-VM2B</t>
  </si>
  <si>
    <t>PEFY-P15VMS1L-E</t>
  </si>
  <si>
    <t>PEFY-P20VMS1L-E</t>
  </si>
  <si>
    <t>PEFY-P25VMS1L-E</t>
  </si>
  <si>
    <t>PEFY-P32VMS1L-E</t>
  </si>
  <si>
    <t>PEFY-P40VMS1L-E</t>
  </si>
  <si>
    <t>PEFY-P50VMS1L-E</t>
  </si>
  <si>
    <t>PEFY-P63VMS1L-E</t>
  </si>
  <si>
    <t>PUHZ-P200YKA</t>
  </si>
  <si>
    <t>PUHZ-P250YKA</t>
  </si>
  <si>
    <t>Inverter/Инвертор, серия Inverter</t>
  </si>
  <si>
    <t>PSA-RP71KA</t>
  </si>
  <si>
    <t>PSA-RP100KA</t>
  </si>
  <si>
    <t>PSA-RP125KA</t>
  </si>
  <si>
    <t>PSA-RP140KA</t>
  </si>
  <si>
    <r>
      <t>PAC-LV11M-J</t>
    </r>
    <r>
      <rPr>
        <sz val="11"/>
        <rFont val="Times New Roman"/>
        <family val="1"/>
      </rPr>
      <t xml:space="preserve"> - контроллер для подключения бытовых внутренних блоков MSZ-SF, MSZ-EF</t>
    </r>
  </si>
  <si>
    <t>MXZ-2C30VА</t>
  </si>
  <si>
    <t>MXZ-3C54VA</t>
  </si>
  <si>
    <t>MXZ-4C71VA</t>
  </si>
  <si>
    <t>Прочее</t>
  </si>
  <si>
    <t>MSZ-HJ50VA</t>
  </si>
  <si>
    <t>MUZ-HJ50VA</t>
  </si>
  <si>
    <t>PEAD-RP35JAQ</t>
  </si>
  <si>
    <t>PEAD-RP50JAQ</t>
  </si>
  <si>
    <t>PEAD-RP60JAQ</t>
  </si>
  <si>
    <t>PEAD-RP71JAQ</t>
  </si>
  <si>
    <t>PEAD-RP100JAQ</t>
  </si>
  <si>
    <t>PEAD-RP125JAQ</t>
  </si>
  <si>
    <t>PEAD-RP140JAQ</t>
  </si>
  <si>
    <t>MUZ-GF60VE</t>
  </si>
  <si>
    <t>MSZ-GF60VE</t>
  </si>
  <si>
    <t>MSZ-GF71VE</t>
  </si>
  <si>
    <t>MUZ-GF71VE</t>
  </si>
  <si>
    <t>MS-GF20VA</t>
  </si>
  <si>
    <t>MS-GF25VA</t>
  </si>
  <si>
    <t>MS-GF35VA</t>
  </si>
  <si>
    <t>PCA-RP35KAQ</t>
  </si>
  <si>
    <t>Кассетное исполнение с панелью PLP-6BALM (с ИК-пультом)</t>
  </si>
  <si>
    <t>Кассетное исполнение с панелью PLP-6BA (без пульта)</t>
  </si>
  <si>
    <t>Кассетное исполнение с панель PLP-6BALM (с ИК-пультом)</t>
  </si>
  <si>
    <t>Кассетный 4-х струйный с панелью PLP-6BA</t>
  </si>
  <si>
    <t>Декоративная панель для PLFY-50…63VLMD-E</t>
  </si>
  <si>
    <t>Декоративная панель для PLFY-80…100VLMD-E</t>
  </si>
  <si>
    <t>Декоративная панель для PLFY-125VLMD-E</t>
  </si>
  <si>
    <t>Декоративная панель для PMFY-VBM-E</t>
  </si>
  <si>
    <t>Декоративная панель для PLFY-VCM-E</t>
  </si>
  <si>
    <t>Декоративная панель для PLFY-VBM-E</t>
  </si>
  <si>
    <t>Декоративная панель для PLFY-20…40VLMD-E</t>
  </si>
  <si>
    <t xml:space="preserve"> Кассетный 2-х струйный с панелью типа CMP-VLW-B</t>
  </si>
  <si>
    <t>Кассетный 1-струйный  с панелью PMP-40BM</t>
  </si>
  <si>
    <t>Кассетный 4-х струйный компактный  с панелью SLP-2AAW</t>
  </si>
  <si>
    <t>MUZ-FH25VEHZ</t>
  </si>
  <si>
    <t>MUZ-FH35VEHZ</t>
  </si>
  <si>
    <t>MUZ-FH50VEHZ</t>
  </si>
  <si>
    <t>Кассетный 4-х струйный компактный  с панелью SLP-2ALW (c ИК-приемником)</t>
  </si>
  <si>
    <t>НЕИНВЕРТОРНЫЕ НАСТЕННЫЕ СПЛИТ-СИСТЕМЫ</t>
  </si>
  <si>
    <t>НАСТЕННЫЕ ИНВЕРТОРНЫЕ СПЛИТ-СИСТЕМЫ</t>
  </si>
  <si>
    <t>ИНВЕРТОРНЫЕ НАРУЖНЫЕ БЛОКИ МУЛЬТИ-СИСТЕМ</t>
  </si>
  <si>
    <t>ВНУТРЕННИЕ БЛОКИ ТОЛЬКО ДЛЯ МУЛЬТИСИСТЕМ MXZ-VA</t>
  </si>
  <si>
    <t>Бытовые системы кондиционирования серии ROOM нового модельного ряда</t>
  </si>
  <si>
    <t>ИНВЕРТОРНЫЕ НАСТЕННЫЕ СПЛИТ-СИСТЕМЫ</t>
  </si>
  <si>
    <t>Кассетное однопоточное исполнение c панелью MLP-440W (с ПДУ)</t>
  </si>
  <si>
    <t>ИНВЕРТОРНЫЕ СИСТЕМЫ</t>
  </si>
  <si>
    <t>Кассетное 4-струйное исполнение с панелью SLP-2ALW (с ИК-пультом)</t>
  </si>
  <si>
    <t>Нагрев, Вт</t>
  </si>
  <si>
    <t>Вт</t>
  </si>
  <si>
    <t>PUHZ-FRP71VHA</t>
  </si>
  <si>
    <t>Наружные блоки и аксессуары мультизональных систем серии CITY MULTI</t>
  </si>
  <si>
    <t>Охлаждение, Вт</t>
  </si>
  <si>
    <t>Y-серия стандарт compact</t>
  </si>
  <si>
    <t>PLA-ZRP35BA</t>
  </si>
  <si>
    <t>PLA-ZRP50BA</t>
  </si>
  <si>
    <t>PLA-ZRP60BA</t>
  </si>
  <si>
    <t>PLA-ZRP71BA</t>
  </si>
  <si>
    <t>PLA-ZRP100BA</t>
  </si>
  <si>
    <t>PLA-ZRP125BA</t>
  </si>
  <si>
    <t>PLA-ZRP140BA</t>
  </si>
  <si>
    <t>PLA-RP71BA</t>
  </si>
  <si>
    <t>PLA-RP125BA</t>
  </si>
  <si>
    <t>PLA-RP140BA</t>
  </si>
  <si>
    <t>Декоративная панель</t>
  </si>
  <si>
    <t>Декоратив панель</t>
  </si>
  <si>
    <t>SLZ-KA25VAL</t>
  </si>
  <si>
    <t>SLZ-KA35VAL</t>
  </si>
  <si>
    <t>SLZ-KA50VAL</t>
  </si>
  <si>
    <t>Дек панель +ИК ПДУ</t>
  </si>
  <si>
    <t>MLZ-KA25VA</t>
  </si>
  <si>
    <t>MLZ-KA35VA</t>
  </si>
  <si>
    <t>MLZ-KA50VA</t>
  </si>
  <si>
    <t>PLFY-P32VBM-E</t>
  </si>
  <si>
    <t>Комплект</t>
  </si>
  <si>
    <t>PLFY-P40VBM-E</t>
  </si>
  <si>
    <t>PLFY-P50VBM-E</t>
  </si>
  <si>
    <t>PLFY-P63VBM-E</t>
  </si>
  <si>
    <t>PLFY-P80VBM-E</t>
  </si>
  <si>
    <t>PLFY-P100VBM-E</t>
  </si>
  <si>
    <t>PLFY-P125VBM-E</t>
  </si>
  <si>
    <t>PLFY-P15VCM-E</t>
  </si>
  <si>
    <t>PLFY-P20VCM-E</t>
  </si>
  <si>
    <t>PLFY-P25VCM-E</t>
  </si>
  <si>
    <t>PLFY-P32VCM-E</t>
  </si>
  <si>
    <t>PLFY-P40VCM-E</t>
  </si>
  <si>
    <t>PMFY-P20VBM-E</t>
  </si>
  <si>
    <t>PMFY-P25VBM-E</t>
  </si>
  <si>
    <t>PMFY-P32VBM-E</t>
  </si>
  <si>
    <t>PMFY-P40VBM-E</t>
  </si>
  <si>
    <t>PLFY-P125VLMD-E</t>
  </si>
  <si>
    <t>PLFY-P100VLMD-E</t>
  </si>
  <si>
    <t>PLFY-P80VLMD-E</t>
  </si>
  <si>
    <t>PLFY-P63VLMD-E</t>
  </si>
  <si>
    <t>PLFY-P20VLMD-E</t>
  </si>
  <si>
    <t>PLFY-P25VLMD-E</t>
  </si>
  <si>
    <t>PLFY-P32VLMD-E</t>
  </si>
  <si>
    <t>PLFY-P40VLMD-E</t>
  </si>
  <si>
    <t>PLFY-P50VLMD-E</t>
  </si>
  <si>
    <t>Напольное исполнение ZUBADAN</t>
  </si>
  <si>
    <t>PUHZ-SHW112YHAR</t>
  </si>
  <si>
    <t>PUHZ-SHW140YHAR</t>
  </si>
  <si>
    <t>EHST20C-VM 6 SB</t>
  </si>
  <si>
    <t>EHST20C-VM 6 H-B</t>
  </si>
  <si>
    <t>EHST20C-YM 9 H-B</t>
  </si>
  <si>
    <t>EHST20C-VM 6 B</t>
  </si>
  <si>
    <t>EHST20C-VM 6 E-B</t>
  </si>
  <si>
    <t>EHST20C-YM 9 B</t>
  </si>
  <si>
    <t>EHST20C-YM 9 E-B</t>
  </si>
  <si>
    <t>EHSC-VM6B</t>
  </si>
  <si>
    <t>Наружные блоки со встроенным водяным теплообменником, серия Power Inverter</t>
  </si>
  <si>
    <t>Наружные блоки со встроенным водяным теплообменником, серия ZUBADAN Inverter</t>
  </si>
  <si>
    <t>Наружные блоки для внешнего водяного теплообменника, серия Power Inverter</t>
  </si>
  <si>
    <t>EHPT20X-VM2H-B</t>
  </si>
  <si>
    <t>EHSC-VM6E-B</t>
  </si>
  <si>
    <t>EHSC-YM9E-B</t>
  </si>
  <si>
    <t>MFZ-KA25VA</t>
  </si>
  <si>
    <t>MFZ-KA35VA</t>
  </si>
  <si>
    <t>MFZ-KA50VA</t>
  </si>
  <si>
    <t>MFZ-KJ25VE</t>
  </si>
  <si>
    <t>MFZ-KJ35VE</t>
  </si>
  <si>
    <t>MFZ-KJ50VE</t>
  </si>
  <si>
    <t>MUFZ-KJ25VEHZ</t>
  </si>
  <si>
    <t>MUFZ-KJ35VEHZ</t>
  </si>
  <si>
    <t>MUFZ-KJ50VEHZ</t>
  </si>
  <si>
    <t>Блок распределит.</t>
  </si>
  <si>
    <t>EHPT20X-VM6B</t>
  </si>
  <si>
    <t>EHPT20X-YM9B</t>
  </si>
  <si>
    <t>EHPT20X-VM6H-B</t>
  </si>
  <si>
    <t>EHPT20X-YM9H-B</t>
  </si>
  <si>
    <t>НАРУЖНЫЕ БЛОКИ МУЛЬТИ-СИСТЕМ</t>
  </si>
  <si>
    <t xml:space="preserve">PEFY -P200 VMH-S-E  </t>
  </si>
  <si>
    <t xml:space="preserve">PEFY -P250 VMH-S-E  </t>
  </si>
  <si>
    <r>
      <t>CMB-WP108</t>
    </r>
    <r>
      <rPr>
        <sz val="11"/>
        <rFont val="Times New Roman"/>
        <family val="1"/>
      </rPr>
      <t xml:space="preserve"> (на 8 фанкойлов) - испарительный блок-г/модуль</t>
    </r>
  </si>
  <si>
    <r>
      <t>CMB-PW202-V-J</t>
    </r>
    <r>
      <rPr>
        <sz val="11"/>
        <rFont val="Times New Roman"/>
        <family val="1"/>
      </rPr>
      <t xml:space="preserve"> для подключения бустерных приборов нагрева воды в R2-системах</t>
    </r>
  </si>
  <si>
    <t>Бытовые системы кондиционирования серии ROOM                                без инвертора</t>
  </si>
  <si>
    <t>Работа при</t>
  </si>
  <si>
    <t>температурах</t>
  </si>
  <si>
    <t>Реком. розница</t>
  </si>
  <si>
    <t>нар.воздуха</t>
  </si>
  <si>
    <t>MU-GF25VA/-40</t>
  </si>
  <si>
    <t>MU-GF35VA/-40</t>
  </si>
  <si>
    <t>MU-GF50VA/-40</t>
  </si>
  <si>
    <t>MU-GF60VA/-40</t>
  </si>
  <si>
    <t xml:space="preserve"> Доработанные низкотемпературным комплектом(-30/-40).</t>
  </si>
  <si>
    <t>PU-P71YHA/-40</t>
  </si>
  <si>
    <t>PU-P100YHA/-40</t>
  </si>
  <si>
    <t>PU-P125YHA/-30</t>
  </si>
  <si>
    <t>PU-P125YHA/-40</t>
  </si>
  <si>
    <t>PU-P140YHA/-30</t>
  </si>
  <si>
    <t>PU-P140YHA/-40</t>
  </si>
  <si>
    <t>Внут. блок +ИК-ПДУ</t>
  </si>
  <si>
    <t>Полупромышленные системы кондиционирования серии Mr.SLIM</t>
  </si>
  <si>
    <t>НЕИНВЕРТОРНЫЕ НАРУЖНЫЕ БЛОКИ полупрмышленной серии Mr.SLIM</t>
  </si>
  <si>
    <r>
      <t>PLP-6BA</t>
    </r>
    <r>
      <rPr>
        <sz val="11"/>
        <rFont val="Times New Roman"/>
        <family val="1"/>
      </rPr>
      <t xml:space="preserve"> - декоративная панель (30*950*950)mm</t>
    </r>
  </si>
  <si>
    <r>
      <t xml:space="preserve">PLP-6BALM </t>
    </r>
    <r>
      <rPr>
        <sz val="11"/>
        <rFont val="Times New Roman"/>
        <family val="1"/>
      </rPr>
      <t>- декоративная панель (30*950*950)mm + ИК пульт</t>
    </r>
  </si>
  <si>
    <r>
      <t xml:space="preserve">PLP-6BAJ </t>
    </r>
    <r>
      <rPr>
        <sz val="11"/>
        <rFont val="Times New Roman"/>
        <family val="1"/>
      </rPr>
      <t>- декоративная панель (30*950*950)mm с лифтом для фильтра</t>
    </r>
  </si>
  <si>
    <r>
      <t xml:space="preserve">PLP-6BAE </t>
    </r>
    <r>
      <rPr>
        <sz val="11"/>
        <rFont val="Times New Roman"/>
        <family val="1"/>
      </rPr>
      <t>- декоративная панель (30*950*950)mm</t>
    </r>
    <r>
      <rPr>
        <b/>
        <sz val="11"/>
        <rFont val="Times New Roman"/>
        <family val="1"/>
      </rPr>
      <t xml:space="preserve"> i-see</t>
    </r>
  </si>
  <si>
    <r>
      <t>PLP-6BALME</t>
    </r>
    <r>
      <rPr>
        <sz val="11"/>
        <rFont val="Times New Roman"/>
        <family val="1"/>
      </rPr>
      <t xml:space="preserve">  - декоративная панель (30*950*950)mm</t>
    </r>
    <r>
      <rPr>
        <b/>
        <sz val="11"/>
        <rFont val="Times New Roman"/>
        <family val="1"/>
      </rPr>
      <t xml:space="preserve"> i-see</t>
    </r>
  </si>
  <si>
    <t>Охлаждение</t>
  </si>
  <si>
    <t>Автоматика для согласования кондиционеров</t>
  </si>
  <si>
    <t>Системы ротации и резервирования работы кондиционеров</t>
  </si>
  <si>
    <t>БУРР-1</t>
  </si>
  <si>
    <t>БИС-1-15</t>
  </si>
  <si>
    <t>Исполнительный блок ротации</t>
  </si>
  <si>
    <t>Управляющий блок ротации</t>
  </si>
  <si>
    <t>Описание</t>
  </si>
  <si>
    <t>-</t>
  </si>
  <si>
    <t>PLA-RP100BA</t>
  </si>
  <si>
    <t>PUMY-P112VKM</t>
  </si>
  <si>
    <t>PUMY-P112YKM</t>
  </si>
  <si>
    <t>PUMY-P125VKM</t>
  </si>
  <si>
    <t>PUMY-P125YKM</t>
  </si>
  <si>
    <t>PUMY-P140VKM</t>
  </si>
  <si>
    <t>PUMY-P140YKM</t>
  </si>
  <si>
    <t>PUMY-P200YKM</t>
  </si>
  <si>
    <t>Y-серия "только холод"</t>
  </si>
  <si>
    <t xml:space="preserve">PUСY-P200YKA </t>
  </si>
  <si>
    <t xml:space="preserve">PUСY-P250YKA </t>
  </si>
  <si>
    <t xml:space="preserve">PUСY-P300YKA </t>
  </si>
  <si>
    <t xml:space="preserve">PUСY-P350YKA </t>
  </si>
  <si>
    <t xml:space="preserve">PUСY-P400YKA </t>
  </si>
  <si>
    <t xml:space="preserve">PUСY-P450YKA </t>
  </si>
  <si>
    <t xml:space="preserve">PUСY-P500YKA </t>
  </si>
  <si>
    <t>PUCY-P250YKA</t>
  </si>
  <si>
    <t>CMY-Y100VBK3</t>
  </si>
  <si>
    <t>PUCY-P600YSKA</t>
  </si>
  <si>
    <t>PUCY-P300YKA</t>
  </si>
  <si>
    <t>PUCY-P350YKA</t>
  </si>
  <si>
    <t>PUCY-P400YKA</t>
  </si>
  <si>
    <t>PUCY-P450YKA</t>
  </si>
  <si>
    <t>PUCY-P650YSKA</t>
  </si>
  <si>
    <t>PUCY-P700YSKA</t>
  </si>
  <si>
    <t>PUCY-P750YSKA</t>
  </si>
  <si>
    <t>PUCY-P800YSKA</t>
  </si>
  <si>
    <t>PUCY-P850YSKA</t>
  </si>
  <si>
    <t>PUCY-P900YSKA</t>
  </si>
  <si>
    <t>PUCY-P950YSKA</t>
  </si>
  <si>
    <t>PUCY-P1000YSKA</t>
  </si>
  <si>
    <t>PUCY-P1050YSKA</t>
  </si>
  <si>
    <t>PUCY-P1100YSKA</t>
  </si>
  <si>
    <t>PUCY-P1150YSKA</t>
  </si>
  <si>
    <t>PUCY-P1200YSKA</t>
  </si>
  <si>
    <t>PUCY-P1250YSKA</t>
  </si>
  <si>
    <t>PUCY-P500YKA</t>
  </si>
  <si>
    <t>CMY-Y300VBK3</t>
  </si>
  <si>
    <t>PUCY-P1300YSKA</t>
  </si>
  <si>
    <t>PUCY-P1350YSKA</t>
  </si>
  <si>
    <t>PUHY-EP250Y(S)JM-A</t>
  </si>
  <si>
    <t>PUHY-EP300Y(S)JM-A</t>
  </si>
  <si>
    <r>
      <t>PAC-YG60MCA-J</t>
    </r>
    <r>
      <rPr>
        <sz val="11"/>
        <rFont val="Times New Roman"/>
        <family val="1"/>
      </rPr>
      <t xml:space="preserve"> - контроллер для подключения счетчиков электроэнергии</t>
    </r>
  </si>
  <si>
    <r>
      <t>PAC-YG63MCA-J</t>
    </r>
    <r>
      <rPr>
        <sz val="11"/>
        <rFont val="Times New Roman"/>
        <family val="1"/>
      </rPr>
      <t xml:space="preserve"> - контроллер для подключения датчиков температуры и влажности</t>
    </r>
  </si>
  <si>
    <r>
      <t>PAC-SH75DM-E</t>
    </r>
    <r>
      <rPr>
        <sz val="11"/>
        <rFont val="Times New Roman"/>
        <family val="1"/>
      </rPr>
      <t xml:space="preserve"> - дренажный насос</t>
    </r>
  </si>
  <si>
    <t>CMY-R200VBK</t>
  </si>
  <si>
    <t>DNX-2</t>
  </si>
  <si>
    <t>нагреватель дренажный</t>
  </si>
  <si>
    <t>Дополнительные опции для доработанных кондиционеров</t>
  </si>
  <si>
    <t>MSZ-GE25VA</t>
  </si>
  <si>
    <t>MUZ-GE25VA</t>
  </si>
  <si>
    <t>MSС-GE20VB</t>
  </si>
  <si>
    <t>MUH-GA20VB</t>
  </si>
  <si>
    <t>MU-GA20VB</t>
  </si>
  <si>
    <t>MSH-GE50VB</t>
  </si>
  <si>
    <t>MSС-GE35VB</t>
  </si>
  <si>
    <t>MU-GA35VB</t>
  </si>
  <si>
    <t>MUH-GE50VB</t>
  </si>
  <si>
    <t>MSZ-HC25VA</t>
  </si>
  <si>
    <t>MUZ-HC25VA</t>
  </si>
  <si>
    <t>MXZ-2C40VА</t>
  </si>
  <si>
    <t>MXZ-4C80VA</t>
  </si>
  <si>
    <t>MUH-GA35VB</t>
  </si>
  <si>
    <t>MU-GF80VA/-40</t>
  </si>
  <si>
    <t>PUHY-HP400YSJM-A1</t>
  </si>
  <si>
    <t>PUHY-HP500YSJM-A1</t>
  </si>
  <si>
    <r>
      <t xml:space="preserve">PAC-SF40RM </t>
    </r>
    <r>
      <rPr>
        <sz val="11"/>
        <color indexed="8"/>
        <rFont val="Times New Roman"/>
        <family val="1"/>
      </rPr>
      <t>- конвертер под сухие контакты</t>
    </r>
  </si>
  <si>
    <r>
      <t xml:space="preserve">PAR-21MAA - </t>
    </r>
    <r>
      <rPr>
        <sz val="11"/>
        <color indexed="8"/>
        <rFont val="Times New Roman"/>
        <family val="1"/>
      </rPr>
      <t>проводной пульт управления</t>
    </r>
  </si>
  <si>
    <r>
      <t xml:space="preserve">PAR-SL97A-E - </t>
    </r>
    <r>
      <rPr>
        <sz val="11"/>
        <color indexed="8"/>
        <rFont val="Times New Roman"/>
        <family val="1"/>
      </rPr>
      <t>ИК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пульт управления</t>
    </r>
  </si>
  <si>
    <r>
      <t xml:space="preserve">PAR-SA9СA-E </t>
    </r>
    <r>
      <rPr>
        <sz val="11"/>
        <color indexed="8"/>
        <rFont val="Times New Roman"/>
        <family val="1"/>
      </rPr>
      <t>- ИК-ресивер</t>
    </r>
  </si>
  <si>
    <r>
      <t xml:space="preserve">PAR-SA9FA-E </t>
    </r>
    <r>
      <rPr>
        <sz val="11"/>
        <color indexed="8"/>
        <rFont val="Times New Roman"/>
        <family val="1"/>
      </rPr>
      <t>- ИК-ресивер</t>
    </r>
  </si>
  <si>
    <r>
      <t xml:space="preserve">MAC-333IF-E </t>
    </r>
    <r>
      <rPr>
        <sz val="11"/>
        <color indexed="8"/>
        <rFont val="Times New Roman"/>
        <family val="1"/>
      </rPr>
      <t>- интерфейс к подключению в сеть M-NET СИТИ МУЛЬТИ</t>
    </r>
  </si>
  <si>
    <r>
      <t xml:space="preserve">PAC-SK52ST </t>
    </r>
    <r>
      <rPr>
        <sz val="11"/>
        <color indexed="8"/>
        <rFont val="Times New Roman"/>
        <family val="1"/>
      </rPr>
      <t>- диагностическая плата</t>
    </r>
  </si>
  <si>
    <r>
      <t xml:space="preserve">PAC-IF012B-E </t>
    </r>
    <r>
      <rPr>
        <sz val="11"/>
        <color indexed="8"/>
        <rFont val="Times New Roman"/>
        <family val="1"/>
      </rPr>
      <t>- контроллер для секций охлаждения</t>
    </r>
  </si>
  <si>
    <r>
      <t xml:space="preserve">PAC-IF051B-E </t>
    </r>
    <r>
      <rPr>
        <sz val="11"/>
        <color indexed="8"/>
        <rFont val="Times New Roman"/>
        <family val="1"/>
      </rPr>
      <t>- контроллер для секций охлаждения</t>
    </r>
  </si>
  <si>
    <r>
      <t xml:space="preserve">MSDD-50TR-E </t>
    </r>
    <r>
      <rPr>
        <sz val="11"/>
        <color indexed="8"/>
        <rFont val="Times New Roman"/>
        <family val="1"/>
      </rPr>
      <t>- разветвитель</t>
    </r>
  </si>
  <si>
    <r>
      <t xml:space="preserve">MSDD-50WR-E </t>
    </r>
    <r>
      <rPr>
        <sz val="11"/>
        <color indexed="8"/>
        <rFont val="Times New Roman"/>
        <family val="1"/>
      </rPr>
      <t>- разветвитель</t>
    </r>
  </si>
  <si>
    <r>
      <t xml:space="preserve">MSDT-111R-E </t>
    </r>
    <r>
      <rPr>
        <sz val="11"/>
        <color indexed="8"/>
        <rFont val="Times New Roman"/>
        <family val="1"/>
      </rPr>
      <t>- разветвитель</t>
    </r>
  </si>
  <si>
    <r>
      <t xml:space="preserve">MSDF-1111R-E </t>
    </r>
    <r>
      <rPr>
        <sz val="11"/>
        <color indexed="8"/>
        <rFont val="Times New Roman"/>
        <family val="1"/>
      </rPr>
      <t>- разветвитель</t>
    </r>
  </si>
  <si>
    <r>
      <t>PAC-SH83DM-E</t>
    </r>
    <r>
      <rPr>
        <sz val="11"/>
        <color indexed="8"/>
        <rFont val="Times New Roman"/>
        <family val="1"/>
      </rPr>
      <t xml:space="preserve"> - дренажный насос</t>
    </r>
  </si>
  <si>
    <r>
      <t xml:space="preserve">PAC-SG56AG-E </t>
    </r>
    <r>
      <rPr>
        <sz val="11"/>
        <color indexed="8"/>
        <rFont val="Times New Roman"/>
        <family val="1"/>
      </rPr>
      <t>- панель защиты от ветра (PUHZ-RP35,50)</t>
    </r>
  </si>
  <si>
    <r>
      <t xml:space="preserve">PAC-SН63AG-E </t>
    </r>
    <r>
      <rPr>
        <sz val="11"/>
        <color indexed="8"/>
        <rFont val="Times New Roman"/>
        <family val="1"/>
      </rPr>
      <t xml:space="preserve">- панель защиты от ветра (PU,PUH,PUHZ-P,PUHZ-RP) </t>
    </r>
  </si>
  <si>
    <r>
      <t xml:space="preserve">PAC-SН95AG-E </t>
    </r>
    <r>
      <rPr>
        <sz val="11"/>
        <color indexed="8"/>
        <rFont val="Times New Roman"/>
        <family val="1"/>
      </rPr>
      <t>- панель защиты от ветра (PUHZ-RP100,125,140,200,250)</t>
    </r>
  </si>
  <si>
    <t>PUHZ-P100VHA</t>
  </si>
  <si>
    <t>PUHZ-P125VHA</t>
  </si>
  <si>
    <t>PUHZ-P140VHA</t>
  </si>
  <si>
    <t>MSZ-EF22VE2W</t>
  </si>
  <si>
    <t>MSZ-EF22VE2B</t>
  </si>
  <si>
    <t>MSZ-EF22VE2S</t>
  </si>
  <si>
    <t>MSZ-EF25VE2W</t>
  </si>
  <si>
    <t>MSZ-EF35VE2W</t>
  </si>
  <si>
    <t>MSZ-EF42VE2W</t>
  </si>
  <si>
    <t>MSZ-EF50VE2W</t>
  </si>
  <si>
    <t>MSZ-EF25VE2B</t>
  </si>
  <si>
    <t>MSZ-EF35VE2B</t>
  </si>
  <si>
    <t>MSZ-EF42VE2B</t>
  </si>
  <si>
    <t>MSZ-EF50VE2B</t>
  </si>
  <si>
    <t>MSZ-EF25VE2S</t>
  </si>
  <si>
    <t>MSZ-EF35VE2S</t>
  </si>
  <si>
    <t>MSZ-EF42VE2S</t>
  </si>
  <si>
    <t>MSZ-EF50VE2S</t>
  </si>
  <si>
    <t>PUCY-P550YSKA</t>
  </si>
  <si>
    <t xml:space="preserve">PUHY-P200YJM-A </t>
  </si>
  <si>
    <t>PUHY-P250YJM-A</t>
  </si>
  <si>
    <t xml:space="preserve">PUHY-P300YJM-A </t>
  </si>
  <si>
    <t xml:space="preserve">PUHY-P350YJM-A </t>
  </si>
  <si>
    <t>PUHY-P400YJM-A</t>
  </si>
  <si>
    <t>PUHY-P450YJM-A</t>
  </si>
  <si>
    <t>PUHY-EP200YJM-A</t>
  </si>
  <si>
    <t>PUHY-EP250YJM-A</t>
  </si>
  <si>
    <t>PUHY-EP300YJM-A</t>
  </si>
  <si>
    <t>PURY-P250YJM-A</t>
  </si>
  <si>
    <t>PURY-P300YJM-A</t>
  </si>
  <si>
    <t xml:space="preserve">PURY-P350YJM-A </t>
  </si>
  <si>
    <t>PURY-P400YJM-A</t>
  </si>
  <si>
    <t>PURY-P450YJM-A</t>
  </si>
  <si>
    <t>PURY-P200YJM-A</t>
  </si>
  <si>
    <t>PURY-P350YJM-A</t>
  </si>
  <si>
    <t>PUHY-P350YJM-A</t>
  </si>
  <si>
    <t>PUHY-P300YJM-A</t>
  </si>
  <si>
    <t>PUHY-P200YJM-A</t>
  </si>
  <si>
    <t>PURY-EP300YJM-A</t>
  </si>
  <si>
    <t>PURY-EP350YJM-A</t>
  </si>
  <si>
    <t>PURY-WP200YJM-A</t>
  </si>
  <si>
    <t>PURY-WP250YJM-A</t>
  </si>
  <si>
    <t>CMP-40VLW-C</t>
  </si>
  <si>
    <t>CMP-63VLW-C</t>
  </si>
  <si>
    <t>CMP-100VLW-C</t>
  </si>
  <si>
    <t>CMP-125VLW-C</t>
  </si>
  <si>
    <r>
      <rPr>
        <b/>
        <i/>
        <sz val="11"/>
        <color indexed="10"/>
        <rFont val="Times New Roman"/>
        <family val="1"/>
      </rPr>
      <t>Аналог</t>
    </r>
    <r>
      <rPr>
        <b/>
        <sz val="11"/>
        <color indexed="10"/>
        <rFont val="Times New Roman"/>
        <family val="1"/>
      </rPr>
      <t xml:space="preserve"> PAC-SH63AG-RUS </t>
    </r>
    <r>
      <rPr>
        <sz val="11"/>
        <color indexed="10"/>
        <rFont val="Times New Roman"/>
        <family val="1"/>
      </rPr>
      <t xml:space="preserve">- панель защиты от ветра (производство РФ) </t>
    </r>
  </si>
  <si>
    <t>Настенное исполнение, серия Design серебристый (Silver) NEW 2014</t>
  </si>
  <si>
    <t>Настенное исполнение, серия Design белый (White) NEW 2014</t>
  </si>
  <si>
    <t>PUHZ-RP125VKA</t>
  </si>
  <si>
    <t>PUHZ-RP140VKA</t>
  </si>
  <si>
    <t>PUHZ-RP125YKA</t>
  </si>
  <si>
    <t>PUHZ-ZRP35VKA</t>
  </si>
  <si>
    <t>PUHZ-ZRP50VKA</t>
  </si>
  <si>
    <t>PUHZ-ZRP60VHA</t>
  </si>
  <si>
    <r>
      <t xml:space="preserve">PAR-31MAA - </t>
    </r>
    <r>
      <rPr>
        <sz val="11"/>
        <color indexed="8"/>
        <rFont val="Times New Roman"/>
        <family val="1"/>
      </rPr>
      <t>проводной пульт управления</t>
    </r>
  </si>
  <si>
    <r>
      <t xml:space="preserve">PAR-SL94B-E </t>
    </r>
    <r>
      <rPr>
        <sz val="11"/>
        <color indexed="8"/>
        <rFont val="Times New Roman"/>
        <family val="1"/>
      </rPr>
      <t>- ИК-ресивер + ИК пульт управления</t>
    </r>
  </si>
  <si>
    <r>
      <t xml:space="preserve">MAC-557IF-E </t>
    </r>
    <r>
      <rPr>
        <sz val="11"/>
        <color indexed="8"/>
        <rFont val="Times New Roman"/>
        <family val="1"/>
      </rPr>
      <t>- интерфейс к подключению Wi Fi</t>
    </r>
  </si>
  <si>
    <r>
      <t>PAC-SH85DM-E</t>
    </r>
    <r>
      <rPr>
        <sz val="11"/>
        <color indexed="8"/>
        <rFont val="Times New Roman"/>
        <family val="1"/>
      </rPr>
      <t xml:space="preserve"> - дренажный насос</t>
    </r>
  </si>
  <si>
    <r>
      <t>PAC-SH84DM-E</t>
    </r>
    <r>
      <rPr>
        <sz val="11"/>
        <color indexed="8"/>
        <rFont val="Times New Roman"/>
        <family val="1"/>
      </rPr>
      <t xml:space="preserve"> - дренажный насос</t>
    </r>
  </si>
  <si>
    <r>
      <t xml:space="preserve">PAC-SA1ME-E - i-see </t>
    </r>
    <r>
      <rPr>
        <sz val="11"/>
        <rFont val="Times New Roman"/>
        <family val="1"/>
      </rPr>
      <t>датчик для декоративной панели</t>
    </r>
  </si>
  <si>
    <r>
      <t xml:space="preserve">PAC-YT52CRА - </t>
    </r>
    <r>
      <rPr>
        <sz val="11"/>
        <color indexed="8"/>
        <rFont val="Times New Roman"/>
        <family val="1"/>
      </rPr>
      <t xml:space="preserve">упрощенный проводной пульт управления </t>
    </r>
  </si>
  <si>
    <r>
      <t>PAC-SE41TS-E -</t>
    </r>
    <r>
      <rPr>
        <sz val="11"/>
        <rFont val="Times New Roman"/>
        <family val="1"/>
      </rPr>
      <t xml:space="preserve"> выносной датчик комнатной температуры</t>
    </r>
  </si>
  <si>
    <r>
      <t xml:space="preserve">PAC-SH51SP-E - </t>
    </r>
    <r>
      <rPr>
        <sz val="11"/>
        <rFont val="Times New Roman"/>
        <family val="1"/>
      </rPr>
      <t>заглушка для воздухораспределительной щели</t>
    </r>
  </si>
  <si>
    <r>
      <t xml:space="preserve">PAC-SE55RA-E - </t>
    </r>
    <r>
      <rPr>
        <sz val="11"/>
        <color indexed="8"/>
        <rFont val="Times New Roman"/>
        <family val="1"/>
      </rPr>
      <t>ответная часть к разъему CN32</t>
    </r>
    <r>
      <rPr>
        <b/>
        <sz val="11"/>
        <color indexed="8"/>
        <rFont val="Times New Roman"/>
        <family val="1"/>
      </rPr>
      <t xml:space="preserve"> </t>
    </r>
  </si>
  <si>
    <r>
      <t xml:space="preserve">PAC-SH29TC-E - </t>
    </r>
    <r>
      <rPr>
        <sz val="11"/>
        <color indexed="8"/>
        <rFont val="Times New Roman"/>
        <family val="1"/>
      </rPr>
      <t>клеммная колодка для подключения проводного ПУ</t>
    </r>
  </si>
  <si>
    <r>
      <t xml:space="preserve">PAC-SG38KF-E - </t>
    </r>
    <r>
      <rPr>
        <sz val="11"/>
        <color indexed="8"/>
        <rFont val="Times New Roman"/>
        <family val="1"/>
      </rPr>
      <t>маслоулавливающие фильтры (12 штук)</t>
    </r>
  </si>
  <si>
    <r>
      <t xml:space="preserve">PAC-SF83MA-E </t>
    </r>
    <r>
      <rPr>
        <sz val="11"/>
        <color indexed="8"/>
        <rFont val="Times New Roman"/>
        <family val="1"/>
      </rPr>
      <t>- конвертер для подключения к сигнальной линии СИТИ МУЛЬТИ</t>
    </r>
  </si>
  <si>
    <r>
      <t xml:space="preserve">PAC-SIF051B-E - </t>
    </r>
    <r>
      <rPr>
        <sz val="11"/>
        <color indexed="8"/>
        <rFont val="Times New Roman"/>
        <family val="1"/>
      </rPr>
      <t>дополнительный контроллер для секций охлаждения</t>
    </r>
  </si>
  <si>
    <r>
      <t xml:space="preserve">PAC-SJ19MA-E </t>
    </r>
    <r>
      <rPr>
        <sz val="11"/>
        <color indexed="8"/>
        <rFont val="Times New Roman"/>
        <family val="1"/>
      </rPr>
      <t>- конвертер для подключения к сигнальной линии СИТИ МУЛЬТИ</t>
    </r>
  </si>
  <si>
    <r>
      <t xml:space="preserve">PAC-SC36NA-E - </t>
    </r>
    <r>
      <rPr>
        <sz val="11"/>
        <color indexed="8"/>
        <rFont val="Times New Roman"/>
        <family val="1"/>
      </rPr>
      <t>ответная часть к разъему CNDM</t>
    </r>
  </si>
  <si>
    <r>
      <t xml:space="preserve">PAC-SJ06AG-E </t>
    </r>
    <r>
      <rPr>
        <sz val="11"/>
        <color indexed="8"/>
        <rFont val="Times New Roman"/>
        <family val="1"/>
      </rPr>
      <t>- панель защиты от ветра (PUHZ-ZRP35,50)</t>
    </r>
  </si>
  <si>
    <t>PUHZ-P100YHA</t>
  </si>
  <si>
    <t>PUHZ-P125YHA</t>
  </si>
  <si>
    <t>PUHZ-P140YHA</t>
  </si>
  <si>
    <t xml:space="preserve">PEFY-WP15VMS1-E </t>
  </si>
  <si>
    <t xml:space="preserve">PEFY-WP20VMS1-E </t>
  </si>
  <si>
    <t xml:space="preserve">PEFY-WP25VMS1-E </t>
  </si>
  <si>
    <t>PEFY-WP32VMS1-E</t>
  </si>
  <si>
    <r>
      <t>PEFY-WP40</t>
    </r>
    <r>
      <rPr>
        <sz val="11"/>
        <color indexed="10"/>
        <rFont val="Times New Roman"/>
        <family val="1"/>
      </rPr>
      <t>VMS1-E</t>
    </r>
  </si>
  <si>
    <t xml:space="preserve">PEFY-WP50VMS1-E </t>
  </si>
  <si>
    <t>Напольный фанкойл для гибридных систем</t>
  </si>
  <si>
    <t xml:space="preserve">PEFY-WP20VLRMM-E </t>
  </si>
  <si>
    <t xml:space="preserve">PEFY-WP25VLRMM-E </t>
  </si>
  <si>
    <t>PEFY-WP32VLRMM-E</t>
  </si>
  <si>
    <t>PEFY-WP40VLRMM-E</t>
  </si>
  <si>
    <t xml:space="preserve">PEFY-WP50VLRMM-E </t>
  </si>
  <si>
    <t>Канальный фанкойл для гибридных систем (низконапорные)</t>
  </si>
  <si>
    <t>Канальный фанкойл для гибридных систем (средненапорные)</t>
  </si>
  <si>
    <t xml:space="preserve">PEFY-WP20VMA-E </t>
  </si>
  <si>
    <t>PEFY-WP32VMA-E</t>
  </si>
  <si>
    <t>PEFY-WP25VMA-E</t>
  </si>
  <si>
    <t>PEFY-WP40VMA-E</t>
  </si>
  <si>
    <t xml:space="preserve">PEFY-WP50VMA-E </t>
  </si>
  <si>
    <t>PWFY-P100VM-E2-AU</t>
  </si>
  <si>
    <t>PWFY-P200VM-E2-AU</t>
  </si>
  <si>
    <t>Декоративная панель для PLFY-VCM-E со встроенным ИК приемником</t>
  </si>
  <si>
    <t>HYBRID R2 - серия гибридная система с утилизацией тепла</t>
  </si>
  <si>
    <r>
      <t xml:space="preserve">CMB-P104V-G1 </t>
    </r>
    <r>
      <rPr>
        <sz val="11"/>
        <rFont val="Times New Roman"/>
        <family val="1"/>
      </rPr>
      <t>(на 4 внутренних блока)</t>
    </r>
  </si>
  <si>
    <r>
      <t>CMB-P105V-G1</t>
    </r>
    <r>
      <rPr>
        <sz val="11"/>
        <rFont val="Times New Roman"/>
        <family val="1"/>
      </rPr>
      <t xml:space="preserve"> (на 5 внутренних блоков)</t>
    </r>
  </si>
  <si>
    <r>
      <t>CMB-P106V-G1</t>
    </r>
    <r>
      <rPr>
        <sz val="11"/>
        <rFont val="Times New Roman"/>
        <family val="1"/>
      </rPr>
      <t xml:space="preserve"> (на 6 внутренних блоков)</t>
    </r>
  </si>
  <si>
    <r>
      <t>CMB-P108V-GA1</t>
    </r>
    <r>
      <rPr>
        <sz val="11"/>
        <rFont val="Times New Roman"/>
        <family val="1"/>
      </rPr>
      <t xml:space="preserve"> (на 8 внутренних блоков) </t>
    </r>
  </si>
  <si>
    <r>
      <t>CMB-P1010V-G1</t>
    </r>
    <r>
      <rPr>
        <sz val="11"/>
        <rFont val="Times New Roman"/>
        <family val="1"/>
      </rPr>
      <t xml:space="preserve"> (на 10 внутренних блоков)</t>
    </r>
  </si>
  <si>
    <r>
      <t xml:space="preserve">CMB-P1013V-G1 </t>
    </r>
    <r>
      <rPr>
        <sz val="11"/>
        <rFont val="Times New Roman"/>
        <family val="1"/>
      </rPr>
      <t>(на 13 внутренних блоков)</t>
    </r>
  </si>
  <si>
    <r>
      <t xml:space="preserve">CMB-P1016V-G1 </t>
    </r>
    <r>
      <rPr>
        <sz val="11"/>
        <rFont val="Times New Roman"/>
        <family val="1"/>
      </rPr>
      <t>(на 16 внутренних блоков)</t>
    </r>
  </si>
  <si>
    <r>
      <t>CMB-P108V-GA1</t>
    </r>
    <r>
      <rPr>
        <sz val="11"/>
        <rFont val="Times New Roman"/>
        <family val="1"/>
      </rPr>
      <t xml:space="preserve"> (на 8 внутренних блоков) - главный</t>
    </r>
  </si>
  <si>
    <r>
      <t>CMB-P1010V-GA1</t>
    </r>
    <r>
      <rPr>
        <sz val="11"/>
        <rFont val="Times New Roman"/>
        <family val="1"/>
      </rPr>
      <t xml:space="preserve"> (на 10 внутренних блоков) - главный</t>
    </r>
  </si>
  <si>
    <r>
      <t xml:space="preserve">CMB-P1013V-GA1 </t>
    </r>
    <r>
      <rPr>
        <sz val="11"/>
        <rFont val="Times New Roman"/>
        <family val="1"/>
      </rPr>
      <t>(на 13 внутренних блоков) - главный</t>
    </r>
  </si>
  <si>
    <r>
      <t xml:space="preserve">CMB-P1016V-GA1 </t>
    </r>
    <r>
      <rPr>
        <sz val="11"/>
        <rFont val="Times New Roman"/>
        <family val="1"/>
      </rPr>
      <t>(на 16 внутренних блоков) - главный (наружный блок P200-P650)</t>
    </r>
  </si>
  <si>
    <r>
      <t xml:space="preserve">CMB-P1016V-HA1 </t>
    </r>
    <r>
      <rPr>
        <sz val="11"/>
        <rFont val="Times New Roman"/>
        <family val="1"/>
      </rPr>
      <t>(на 16 внутренних блоков) - главный (наружный блок P700-P900)</t>
    </r>
  </si>
  <si>
    <r>
      <t>PAC-YG50ECA-J</t>
    </r>
    <r>
      <rPr>
        <sz val="11"/>
        <rFont val="Times New Roman"/>
        <family val="1"/>
      </rPr>
      <t xml:space="preserve"> - контроллер расширения (50 внр. блоков)</t>
    </r>
  </si>
  <si>
    <r>
      <t>PAC-AH125M-J</t>
    </r>
    <r>
      <rPr>
        <sz val="11"/>
        <rFont val="Times New Roman"/>
        <family val="1"/>
      </rPr>
      <t xml:space="preserve"> - контроллер фреоновых секций - типоразмер испарителя 100/125</t>
    </r>
  </si>
  <si>
    <r>
      <t xml:space="preserve">PAC-AH140M-J </t>
    </r>
    <r>
      <rPr>
        <sz val="11"/>
        <rFont val="Times New Roman"/>
        <family val="1"/>
      </rPr>
      <t>- контроллер фреоновых секций - типоразмер испарителя 140</t>
    </r>
  </si>
  <si>
    <r>
      <t>PAC-AH250M-J</t>
    </r>
    <r>
      <rPr>
        <sz val="11"/>
        <rFont val="Times New Roman"/>
        <family val="1"/>
      </rPr>
      <t xml:space="preserve"> - контроллер фреоновых секций - типоразмер испарителя 200/250</t>
    </r>
  </si>
  <si>
    <r>
      <t>PAC-AH500M-J</t>
    </r>
    <r>
      <rPr>
        <sz val="11"/>
        <rFont val="Times New Roman"/>
        <family val="1"/>
      </rPr>
      <t xml:space="preserve"> - контроллер фреоновых секций - типоразмер испарителя 400/500</t>
    </r>
  </si>
  <si>
    <r>
      <t xml:space="preserve">PAR-W21MAА </t>
    </r>
    <r>
      <rPr>
        <sz val="11"/>
        <rFont val="Times New Roman"/>
        <family val="1"/>
      </rPr>
      <t>- пульт управления дл блоков PWFY</t>
    </r>
  </si>
  <si>
    <r>
      <t>CMS-RMD -</t>
    </r>
    <r>
      <rPr>
        <sz val="11"/>
        <color indexed="8"/>
        <rFont val="Times New Roman"/>
        <family val="1"/>
      </rPr>
      <t xml:space="preserve"> удаленная диагностика на объекте систем mr. Slim</t>
    </r>
  </si>
  <si>
    <t>Настенное исполнение, серия Design белый (White) 2013</t>
  </si>
  <si>
    <t>Настенное исполнение, серия Design черный (Black) 2013</t>
  </si>
  <si>
    <t>Настенное исполнение, серия Design серебристый (Silver) 2013</t>
  </si>
  <si>
    <t>MUFZ-KJ25VE</t>
  </si>
  <si>
    <t>MUFZ-KJ35VE</t>
  </si>
  <si>
    <t>MUFZ-KJ50VE</t>
  </si>
  <si>
    <t>PUHZ-ZRP100YKA</t>
  </si>
  <si>
    <t>PUHZ-ZRP125YKA</t>
  </si>
  <si>
    <t>PUHZ-ZRP140YKA</t>
  </si>
  <si>
    <r>
      <t>PUHZ-SHW230YKA (</t>
    </r>
    <r>
      <rPr>
        <sz val="11"/>
        <rFont val="Times New Roman"/>
        <family val="1"/>
      </rPr>
      <t>для систем "воздух-вода")</t>
    </r>
  </si>
  <si>
    <t>PUСY-P300YKA</t>
  </si>
  <si>
    <t>Настенное исполнение - 2014. Доработанные низкотемпературным комплектом.</t>
  </si>
  <si>
    <r>
      <t xml:space="preserve">PAC-SA88HA-EP - </t>
    </r>
    <r>
      <rPr>
        <sz val="11"/>
        <color indexed="8"/>
        <rFont val="Times New Roman"/>
        <family val="1"/>
      </rPr>
      <t>ответная часть к разъему CN51</t>
    </r>
  </si>
  <si>
    <r>
      <t>PAC-MK30BC</t>
    </r>
    <r>
      <rPr>
        <sz val="11"/>
        <rFont val="Times New Roman"/>
        <family val="1"/>
      </rPr>
      <t xml:space="preserve"> - блок-распределитель</t>
    </r>
  </si>
  <si>
    <r>
      <t>PAC-MK50BC</t>
    </r>
    <r>
      <rPr>
        <sz val="11"/>
        <rFont val="Times New Roman"/>
        <family val="1"/>
      </rPr>
      <t xml:space="preserve"> - блок-распределитель</t>
    </r>
  </si>
  <si>
    <t>Блоки-распределители для PUMY-P125/140</t>
  </si>
  <si>
    <t>Цена, USD.</t>
  </si>
  <si>
    <t xml:space="preserve">Курс USD ЦБ РФ на сегодня </t>
  </si>
  <si>
    <t>Скидки</t>
  </si>
  <si>
    <t>Mr.SLIM - Полупрмышленные системы кондиционирования</t>
  </si>
  <si>
    <t>LOSSNAY - Приточно-вытяжные камеры с рекуператором</t>
  </si>
  <si>
    <t xml:space="preserve">CITY MULTI - Внутренние блоки и панели мультизональных систем </t>
  </si>
  <si>
    <t>Скидки после регистрации объекта</t>
  </si>
  <si>
    <t>CITY MULTI - Наружные блоки и аксессуары мультизональных систем</t>
  </si>
  <si>
    <t>нет</t>
  </si>
  <si>
    <t>Низкотемпературная доработка</t>
  </si>
  <si>
    <t>Бытовые системы кондиционирования серии ROOM без инвертора</t>
  </si>
  <si>
    <r>
      <rPr>
        <b/>
        <sz val="11"/>
        <rFont val="Calibri"/>
        <family val="2"/>
      </rPr>
      <t xml:space="preserve">
</t>
    </r>
    <r>
      <rPr>
        <b/>
        <sz val="18"/>
        <rFont val="Times New Roman Cyr"/>
        <family val="1"/>
      </rPr>
      <t xml:space="preserve">
</t>
    </r>
  </si>
  <si>
    <t>new - сплит системы Mitsubishi Electric (Мицубиси Электрик) Сплит-Ростов</t>
  </si>
  <si>
    <t>old - сплит системы (кондиционеры) Mitsubishi-Electric (Мицубиси Электрик)</t>
  </si>
  <si>
    <t>Внутренние блоки мульти- систем Mitsubishi Electric (Мицубиси Электрик)</t>
  </si>
  <si>
    <t>Сплит-системы и кондиционеры серии ROOM  (остатки старые модели)</t>
  </si>
  <si>
    <t>Настенные сплит-ситемы цена без установки</t>
  </si>
  <si>
    <t>Канальная сплит-система исполнение (без пульта)</t>
  </si>
  <si>
    <t>Канальные системы кондиционирования высоконапорные  (без пульта)</t>
  </si>
  <si>
    <t xml:space="preserve">Колонная сплит-система </t>
  </si>
  <si>
    <t>Кондиционер ( сплит-система) для кухни (без пульта)</t>
  </si>
  <si>
    <t>Настенные сплит-системы Design черный (Black) NEW 2014</t>
  </si>
  <si>
    <t>Настенное исполнение сплит-системы серия Classic</t>
  </si>
  <si>
    <t>Наружные блоки сплит систем Standart Inverter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</si>
</sst>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_р_.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#,##0.0"/>
    <numFmt numFmtId="172" formatCode="#,##0.000"/>
    <numFmt numFmtId="173" formatCode="#,##0.0000"/>
    <numFmt numFmtId="174" formatCode="_-* #,##0.0_р_._-;\-* #,##0.0_р_._-;_-* &quot;-&quot;??_р_._-;_-@_-"/>
    <numFmt numFmtId="175" formatCode="_-* #,##0_р_._-;\-* #,##0_р_._-;_-* &quot;-&quot;??_р_.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_-* #,##0.00\ _€_-;\-* #,##0.00\ _€_-;_-* &quot;-&quot;??\ _€_-;_-@_-"/>
    <numFmt numFmtId="179" formatCode="[$$-409]#,##0.00000"/>
    <numFmt numFmtId="180" formatCode="[$$-409]#,##0"/>
    <numFmt numFmtId="181" formatCode="#,##0\ &quot;€&quot;"/>
    <numFmt numFmtId="182" formatCode="0\ \€"/>
    <numFmt numFmtId="183" formatCode="[$$-C09]#,##0"/>
    <numFmt numFmtId="184" formatCode="_-* #,##0\ _D_M_-;\-* #,##0\ _D_M_-;_-* &quot;-&quot;\ _D_M_-;_-@_-"/>
    <numFmt numFmtId="185" formatCode="_-* #,##0.00\ [$€]_-;\-* #,##0.00\ [$€]_-;_-* &quot;-&quot;??\ [$€]_-;_-@_-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0000000"/>
    <numFmt numFmtId="191" formatCode="0.00000000000"/>
    <numFmt numFmtId="192" formatCode="0.000000000"/>
    <numFmt numFmtId="193" formatCode="0.00000000"/>
    <numFmt numFmtId="194" formatCode="#,##0.00000"/>
    <numFmt numFmtId="195" formatCode="0.0%"/>
    <numFmt numFmtId="196" formatCode="[$$-4809]#,##0.0"/>
    <numFmt numFmtId="197" formatCode="[$-FC19]d\ mmmm\ yyyy\ &quot;г.&quot;"/>
    <numFmt numFmtId="198" formatCode="_-* #,##0.00\ &quot;DM&quot;_-;\-* #,##0.00\ &quot;DM&quot;_-;_-* &quot;-&quot;??\ &quot;DM&quot;_-;_-@_-"/>
  </numFmts>
  <fonts count="121">
    <font>
      <sz val="10"/>
      <name val="Arial"/>
      <family val="2"/>
    </font>
    <font>
      <b/>
      <sz val="11"/>
      <name val="Arial"/>
      <family val="2"/>
    </font>
    <font>
      <b/>
      <sz val="18"/>
      <name val="Times New Roman Cyr"/>
      <family val="1"/>
    </font>
    <font>
      <b/>
      <sz val="12"/>
      <color indexed="12"/>
      <name val="Times New Roman Cyr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 CE"/>
      <family val="2"/>
    </font>
    <font>
      <b/>
      <sz val="11"/>
      <color indexed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color indexed="62"/>
      <name val="Arial"/>
      <family val="2"/>
    </font>
    <font>
      <sz val="10"/>
      <name val="Times New Roman"/>
      <family val="1"/>
    </font>
    <font>
      <sz val="10"/>
      <name val="Arial Cyr"/>
      <family val="2"/>
    </font>
    <font>
      <u val="single"/>
      <sz val="11"/>
      <name val="Times New Roman"/>
      <family val="1"/>
    </font>
    <font>
      <sz val="11"/>
      <color indexed="9"/>
      <name val="Times New Roman"/>
      <family val="1"/>
    </font>
    <font>
      <sz val="10"/>
      <color indexed="9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sz val="11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sz val="9"/>
      <name val="Tahoma"/>
      <family val="2"/>
    </font>
    <font>
      <b/>
      <sz val="12"/>
      <name val="Times New Roman Cyr"/>
      <family val="1"/>
    </font>
    <font>
      <i/>
      <sz val="11"/>
      <name val="Arial"/>
      <family val="2"/>
    </font>
    <font>
      <sz val="12"/>
      <color indexed="12"/>
      <name val="Times New Roman Cyr"/>
      <family val="1"/>
    </font>
    <font>
      <sz val="11"/>
      <name val="ＭＳ Ｐゴシック"/>
      <family val="3"/>
    </font>
    <font>
      <i/>
      <sz val="10"/>
      <name val="Times New Roman"/>
      <family val="1"/>
    </font>
    <font>
      <sz val="18"/>
      <name val="Times New Roman Cyr"/>
      <family val="0"/>
    </font>
    <font>
      <sz val="10"/>
      <name val="Times New Roman Cyr"/>
      <family val="0"/>
    </font>
    <font>
      <sz val="11"/>
      <name val="Times New Roman Cyr"/>
      <family val="0"/>
    </font>
    <font>
      <b/>
      <sz val="11"/>
      <name val="Times New Roman Cyr"/>
      <family val="0"/>
    </font>
    <font>
      <b/>
      <sz val="11"/>
      <color indexed="8"/>
      <name val="Times New Roman Cyr"/>
      <family val="0"/>
    </font>
    <font>
      <b/>
      <sz val="10"/>
      <name val="Times New Roman Cyr"/>
      <family val="0"/>
    </font>
    <font>
      <b/>
      <sz val="9"/>
      <name val="Times New Roman Cyr"/>
      <family val="0"/>
    </font>
    <font>
      <sz val="11"/>
      <color indexed="8"/>
      <name val="Times New Roman Cyr"/>
      <family val="0"/>
    </font>
    <font>
      <sz val="11"/>
      <color indexed="12"/>
      <name val="Times New Roman Cyr"/>
      <family val="0"/>
    </font>
    <font>
      <i/>
      <sz val="11"/>
      <name val="Times New Roman Cyr"/>
      <family val="0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2"/>
      <color indexed="10"/>
      <name val="Times New Roman Cyr"/>
      <family val="1"/>
    </font>
    <font>
      <b/>
      <u val="single"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2"/>
      <name val="Times New Roman"/>
      <family val="1"/>
    </font>
    <font>
      <b/>
      <sz val="11"/>
      <color indexed="62"/>
      <name val="Arial"/>
      <family val="2"/>
    </font>
    <font>
      <b/>
      <sz val="11"/>
      <color indexed="10"/>
      <name val="Arial"/>
      <family val="2"/>
    </font>
    <font>
      <b/>
      <sz val="11"/>
      <color indexed="62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2"/>
      <color indexed="62"/>
      <name val="Times New Roman"/>
      <family val="1"/>
    </font>
    <font>
      <b/>
      <sz val="12"/>
      <color indexed="10"/>
      <name val="Times New Roman"/>
      <family val="1"/>
    </font>
    <font>
      <sz val="11"/>
      <color indexed="62"/>
      <name val="Times New Roman Cyr"/>
      <family val="0"/>
    </font>
    <font>
      <sz val="11"/>
      <color indexed="10"/>
      <name val="Times New Roman Cyr"/>
      <family val="0"/>
    </font>
    <font>
      <b/>
      <sz val="11"/>
      <color indexed="62"/>
      <name val="Times New Roman Cyr"/>
      <family val="0"/>
    </font>
    <font>
      <b/>
      <sz val="11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4"/>
      <name val="Times New Roman"/>
      <family val="1"/>
    </font>
    <font>
      <b/>
      <sz val="11"/>
      <color theme="4"/>
      <name val="Arial"/>
      <family val="2"/>
    </font>
    <font>
      <b/>
      <sz val="11"/>
      <color rgb="FFFF0000"/>
      <name val="Arial"/>
      <family val="2"/>
    </font>
    <font>
      <b/>
      <sz val="11"/>
      <color theme="4"/>
      <name val="Times New Roman"/>
      <family val="1"/>
    </font>
    <font>
      <b/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  <font>
      <b/>
      <sz val="12"/>
      <color theme="4"/>
      <name val="Times New Roman"/>
      <family val="1"/>
    </font>
    <font>
      <b/>
      <sz val="12"/>
      <color rgb="FFFF0000"/>
      <name val="Times New Roman"/>
      <family val="1"/>
    </font>
    <font>
      <sz val="11"/>
      <color theme="4"/>
      <name val="Times New Roman Cyr"/>
      <family val="0"/>
    </font>
    <font>
      <sz val="11"/>
      <color rgb="FFFF0000"/>
      <name val="Times New Roman Cyr"/>
      <family val="0"/>
    </font>
    <font>
      <b/>
      <sz val="11"/>
      <color theme="4"/>
      <name val="Times New Roman Cyr"/>
      <family val="0"/>
    </font>
    <font>
      <b/>
      <i/>
      <sz val="11"/>
      <color theme="1"/>
      <name val="Times New Roman"/>
      <family val="1"/>
    </font>
    <font>
      <b/>
      <sz val="11"/>
      <color theme="0" tint="-0.3499799966812134"/>
      <name val="Arial"/>
      <family val="2"/>
    </font>
    <font>
      <sz val="11"/>
      <color theme="1"/>
      <name val="Times New Roman Cyr"/>
      <family val="0"/>
    </font>
    <font>
      <b/>
      <sz val="11"/>
      <color rgb="FF0000CC"/>
      <name val="Times New Roman"/>
      <family val="1"/>
    </font>
    <font>
      <b/>
      <sz val="12"/>
      <color rgb="FFFF0000"/>
      <name val="Times New Roman Cyr"/>
      <family val="0"/>
    </font>
    <font>
      <b/>
      <sz val="8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38" fontId="31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0" fillId="0" borderId="0">
      <alignment/>
      <protection/>
    </xf>
    <xf numFmtId="198" fontId="0" fillId="0" borderId="0" applyFont="0" applyFill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26" borderId="1" applyNumberFormat="0" applyAlignment="0" applyProtection="0"/>
    <xf numFmtId="0" fontId="83" fillId="27" borderId="2" applyNumberFormat="0" applyAlignment="0" applyProtection="0"/>
    <xf numFmtId="0" fontId="84" fillId="27" borderId="1" applyNumberFormat="0" applyAlignment="0" applyProtection="0"/>
    <xf numFmtId="0" fontId="8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98" fontId="0" fillId="0" borderId="0" applyFon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6" applyNumberFormat="0" applyFill="0" applyAlignment="0" applyProtection="0"/>
    <xf numFmtId="0" fontId="90" fillId="28" borderId="7" applyNumberFormat="0" applyAlignment="0" applyProtection="0"/>
    <xf numFmtId="0" fontId="91" fillId="0" borderId="0" applyNumberFormat="0" applyFill="0" applyBorder="0" applyAlignment="0" applyProtection="0"/>
    <xf numFmtId="0" fontId="9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3" fillId="0" borderId="0" applyNumberFormat="0" applyFill="0" applyBorder="0" applyAlignment="0" applyProtection="0"/>
    <xf numFmtId="0" fontId="94" fillId="30" borderId="0" applyNumberFormat="0" applyBorder="0" applyAlignment="0" applyProtection="0"/>
    <xf numFmtId="0" fontId="9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8" fillId="32" borderId="0" applyNumberFormat="0" applyBorder="0" applyAlignment="0" applyProtection="0"/>
  </cellStyleXfs>
  <cellXfs count="1563"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0" fillId="0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0" fontId="5" fillId="33" borderId="11" xfId="0" applyFont="1" applyFill="1" applyBorder="1" applyAlignment="1">
      <alignment vertical="center" wrapText="1"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33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8" fillId="33" borderId="0" xfId="0" applyFont="1" applyFill="1" applyBorder="1" applyAlignment="1">
      <alignment/>
    </xf>
    <xf numFmtId="0" fontId="5" fillId="33" borderId="1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99" fillId="0" borderId="0" xfId="0" applyFont="1" applyAlignment="1">
      <alignment horizontal="center"/>
    </xf>
    <xf numFmtId="0" fontId="100" fillId="0" borderId="0" xfId="0" applyFont="1" applyBorder="1" applyAlignment="1">
      <alignment/>
    </xf>
    <xf numFmtId="0" fontId="101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3" fontId="102" fillId="33" borderId="13" xfId="0" applyNumberFormat="1" applyFont="1" applyFill="1" applyBorder="1" applyAlignment="1">
      <alignment horizontal="center" vertical="center" wrapText="1"/>
    </xf>
    <xf numFmtId="3" fontId="103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34" borderId="0" xfId="0" applyFont="1" applyFill="1" applyAlignment="1">
      <alignment/>
    </xf>
    <xf numFmtId="3" fontId="104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0" fontId="4" fillId="0" borderId="14" xfId="0" applyFont="1" applyFill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102" fillId="0" borderId="0" xfId="0" applyFont="1" applyBorder="1" applyAlignment="1">
      <alignment/>
    </xf>
    <xf numFmtId="0" fontId="102" fillId="0" borderId="0" xfId="0" applyFont="1" applyBorder="1" applyAlignment="1">
      <alignment horizontal="center"/>
    </xf>
    <xf numFmtId="0" fontId="103" fillId="0" borderId="0" xfId="0" applyFont="1" applyBorder="1" applyAlignment="1">
      <alignment/>
    </xf>
    <xf numFmtId="0" fontId="103" fillId="0" borderId="0" xfId="0" applyFont="1" applyFill="1" applyBorder="1" applyAlignment="1">
      <alignment horizontal="left"/>
    </xf>
    <xf numFmtId="3" fontId="102" fillId="33" borderId="15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14" fillId="0" borderId="0" xfId="0" applyFont="1" applyAlignment="1">
      <alignment horizontal="center"/>
    </xf>
    <xf numFmtId="3" fontId="103" fillId="33" borderId="12" xfId="0" applyNumberFormat="1" applyFont="1" applyFill="1" applyBorder="1" applyAlignment="1">
      <alignment horizontal="center" vertical="center"/>
    </xf>
    <xf numFmtId="0" fontId="99" fillId="33" borderId="0" xfId="0" applyFont="1" applyFill="1" applyBorder="1" applyAlignment="1">
      <alignment horizontal="center"/>
    </xf>
    <xf numFmtId="0" fontId="105" fillId="33" borderId="0" xfId="0" applyFont="1" applyFill="1" applyBorder="1" applyAlignment="1">
      <alignment horizontal="center"/>
    </xf>
    <xf numFmtId="0" fontId="105" fillId="0" borderId="0" xfId="0" applyFont="1" applyAlignment="1">
      <alignment horizontal="center"/>
    </xf>
    <xf numFmtId="3" fontId="4" fillId="35" borderId="16" xfId="0" applyNumberFormat="1" applyFont="1" applyFill="1" applyBorder="1" applyAlignment="1">
      <alignment horizontal="center"/>
    </xf>
    <xf numFmtId="3" fontId="106" fillId="35" borderId="16" xfId="0" applyNumberFormat="1" applyFont="1" applyFill="1" applyBorder="1" applyAlignment="1">
      <alignment horizontal="center"/>
    </xf>
    <xf numFmtId="3" fontId="8" fillId="35" borderId="17" xfId="0" applyNumberFormat="1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3" fontId="8" fillId="35" borderId="16" xfId="0" applyNumberFormat="1" applyFont="1" applyFill="1" applyBorder="1" applyAlignment="1">
      <alignment horizontal="center"/>
    </xf>
    <xf numFmtId="3" fontId="107" fillId="35" borderId="16" xfId="0" applyNumberFormat="1" applyFont="1" applyFill="1" applyBorder="1" applyAlignment="1">
      <alignment horizontal="center"/>
    </xf>
    <xf numFmtId="165" fontId="102" fillId="33" borderId="12" xfId="0" applyNumberFormat="1" applyFont="1" applyFill="1" applyBorder="1" applyAlignment="1">
      <alignment horizontal="center"/>
    </xf>
    <xf numFmtId="165" fontId="103" fillId="33" borderId="12" xfId="0" applyNumberFormat="1" applyFont="1" applyFill="1" applyBorder="1" applyAlignment="1">
      <alignment horizontal="center"/>
    </xf>
    <xf numFmtId="3" fontId="8" fillId="35" borderId="12" xfId="0" applyNumberFormat="1" applyFont="1" applyFill="1" applyBorder="1" applyAlignment="1">
      <alignment horizontal="center"/>
    </xf>
    <xf numFmtId="3" fontId="29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wrapText="1"/>
    </xf>
    <xf numFmtId="165" fontId="102" fillId="33" borderId="18" xfId="0" applyNumberFormat="1" applyFont="1" applyFill="1" applyBorder="1" applyAlignment="1">
      <alignment horizontal="center"/>
    </xf>
    <xf numFmtId="165" fontId="103" fillId="33" borderId="18" xfId="0" applyNumberFormat="1" applyFont="1" applyFill="1" applyBorder="1" applyAlignment="1">
      <alignment horizontal="center"/>
    </xf>
    <xf numFmtId="3" fontId="106" fillId="35" borderId="12" xfId="0" applyNumberFormat="1" applyFont="1" applyFill="1" applyBorder="1" applyAlignment="1">
      <alignment horizontal="center"/>
    </xf>
    <xf numFmtId="3" fontId="8" fillId="35" borderId="19" xfId="0" applyNumberFormat="1" applyFont="1" applyFill="1" applyBorder="1" applyAlignment="1">
      <alignment horizontal="center"/>
    </xf>
    <xf numFmtId="3" fontId="107" fillId="0" borderId="20" xfId="0" applyNumberFormat="1" applyFont="1" applyFill="1" applyBorder="1" applyAlignment="1">
      <alignment horizontal="center"/>
    </xf>
    <xf numFmtId="3" fontId="107" fillId="35" borderId="19" xfId="0" applyNumberFormat="1" applyFont="1" applyFill="1" applyBorder="1" applyAlignment="1">
      <alignment horizontal="center"/>
    </xf>
    <xf numFmtId="3" fontId="106" fillId="0" borderId="12" xfId="0" applyNumberFormat="1" applyFont="1" applyFill="1" applyBorder="1" applyAlignment="1">
      <alignment horizontal="center"/>
    </xf>
    <xf numFmtId="165" fontId="102" fillId="35" borderId="12" xfId="0" applyNumberFormat="1" applyFont="1" applyFill="1" applyBorder="1" applyAlignment="1">
      <alignment horizontal="center"/>
    </xf>
    <xf numFmtId="165" fontId="103" fillId="35" borderId="12" xfId="0" applyNumberFormat="1" applyFont="1" applyFill="1" applyBorder="1" applyAlignment="1">
      <alignment horizontal="center"/>
    </xf>
    <xf numFmtId="165" fontId="102" fillId="35" borderId="15" xfId="0" applyNumberFormat="1" applyFont="1" applyFill="1" applyBorder="1" applyAlignment="1">
      <alignment horizontal="center"/>
    </xf>
    <xf numFmtId="165" fontId="103" fillId="35" borderId="15" xfId="0" applyNumberFormat="1" applyFont="1" applyFill="1" applyBorder="1" applyAlignment="1">
      <alignment horizontal="center"/>
    </xf>
    <xf numFmtId="165" fontId="102" fillId="35" borderId="21" xfId="0" applyNumberFormat="1" applyFont="1" applyFill="1" applyBorder="1" applyAlignment="1">
      <alignment horizontal="center"/>
    </xf>
    <xf numFmtId="165" fontId="103" fillId="35" borderId="21" xfId="0" applyNumberFormat="1" applyFont="1" applyFill="1" applyBorder="1" applyAlignment="1">
      <alignment horizontal="center"/>
    </xf>
    <xf numFmtId="3" fontId="107" fillId="0" borderId="12" xfId="0" applyNumberFormat="1" applyFont="1" applyFill="1" applyBorder="1" applyAlignment="1">
      <alignment horizontal="center"/>
    </xf>
    <xf numFmtId="3" fontId="107" fillId="35" borderId="12" xfId="0" applyNumberFormat="1" applyFont="1" applyFill="1" applyBorder="1" applyAlignment="1">
      <alignment horizontal="center"/>
    </xf>
    <xf numFmtId="3" fontId="8" fillId="35" borderId="22" xfId="0" applyNumberFormat="1" applyFont="1" applyFill="1" applyBorder="1" applyAlignment="1">
      <alignment horizontal="center"/>
    </xf>
    <xf numFmtId="3" fontId="102" fillId="33" borderId="12" xfId="0" applyNumberFormat="1" applyFont="1" applyFill="1" applyBorder="1" applyAlignment="1">
      <alignment horizontal="center" vertical="center" wrapText="1"/>
    </xf>
    <xf numFmtId="3" fontId="103" fillId="33" borderId="12" xfId="0" applyNumberFormat="1" applyFont="1" applyFill="1" applyBorder="1" applyAlignment="1">
      <alignment horizontal="center" vertical="center" wrapText="1"/>
    </xf>
    <xf numFmtId="3" fontId="108" fillId="33" borderId="12" xfId="0" applyNumberFormat="1" applyFont="1" applyFill="1" applyBorder="1" applyAlignment="1">
      <alignment horizontal="center" vertical="center" wrapText="1"/>
    </xf>
    <xf numFmtId="3" fontId="106" fillId="35" borderId="23" xfId="0" applyNumberFormat="1" applyFont="1" applyFill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5" fillId="33" borderId="25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/>
    </xf>
    <xf numFmtId="3" fontId="104" fillId="0" borderId="27" xfId="0" applyNumberFormat="1" applyFont="1" applyFill="1" applyBorder="1" applyAlignment="1">
      <alignment horizontal="left" vertical="center" wrapText="1"/>
    </xf>
    <xf numFmtId="0" fontId="0" fillId="0" borderId="27" xfId="0" applyFont="1" applyBorder="1" applyAlignment="1">
      <alignment/>
    </xf>
    <xf numFmtId="0" fontId="22" fillId="0" borderId="27" xfId="0" applyFont="1" applyFill="1" applyBorder="1" applyAlignment="1">
      <alignment horizontal="right"/>
    </xf>
    <xf numFmtId="0" fontId="0" fillId="0" borderId="28" xfId="0" applyFont="1" applyBorder="1" applyAlignment="1">
      <alignment horizontal="center"/>
    </xf>
    <xf numFmtId="3" fontId="8" fillId="35" borderId="29" xfId="0" applyNumberFormat="1" applyFont="1" applyFill="1" applyBorder="1" applyAlignment="1">
      <alignment horizontal="center"/>
    </xf>
    <xf numFmtId="3" fontId="8" fillId="35" borderId="30" xfId="0" applyNumberFormat="1" applyFont="1" applyFill="1" applyBorder="1" applyAlignment="1">
      <alignment horizontal="center"/>
    </xf>
    <xf numFmtId="0" fontId="21" fillId="36" borderId="12" xfId="0" applyFont="1" applyFill="1" applyBorder="1" applyAlignment="1">
      <alignment horizontal="center"/>
    </xf>
    <xf numFmtId="3" fontId="102" fillId="33" borderId="12" xfId="0" applyNumberFormat="1" applyFont="1" applyFill="1" applyBorder="1" applyAlignment="1">
      <alignment horizontal="center" vertical="center" wrapText="1"/>
    </xf>
    <xf numFmtId="3" fontId="103" fillId="33" borderId="12" xfId="0" applyNumberFormat="1" applyFont="1" applyFill="1" applyBorder="1" applyAlignment="1">
      <alignment horizontal="center" vertical="center" wrapText="1"/>
    </xf>
    <xf numFmtId="3" fontId="102" fillId="33" borderId="12" xfId="0" applyNumberFormat="1" applyFont="1" applyFill="1" applyBorder="1" applyAlignment="1">
      <alignment horizontal="center" vertical="center" wrapText="1"/>
    </xf>
    <xf numFmtId="3" fontId="103" fillId="33" borderId="12" xfId="0" applyNumberFormat="1" applyFont="1" applyFill="1" applyBorder="1" applyAlignment="1">
      <alignment horizontal="center" vertical="center" wrapText="1"/>
    </xf>
    <xf numFmtId="3" fontId="4" fillId="35" borderId="31" xfId="0" applyNumberFormat="1" applyFont="1" applyFill="1" applyBorder="1" applyAlignment="1">
      <alignment horizontal="center"/>
    </xf>
    <xf numFmtId="3" fontId="4" fillId="35" borderId="12" xfId="0" applyNumberFormat="1" applyFont="1" applyFill="1" applyBorder="1" applyAlignment="1">
      <alignment horizontal="center"/>
    </xf>
    <xf numFmtId="3" fontId="14" fillId="35" borderId="12" xfId="0" applyNumberFormat="1" applyFont="1" applyFill="1" applyBorder="1" applyAlignment="1">
      <alignment horizontal="center"/>
    </xf>
    <xf numFmtId="3" fontId="109" fillId="0" borderId="12" xfId="0" applyNumberFormat="1" applyFont="1" applyFill="1" applyBorder="1" applyAlignment="1">
      <alignment horizontal="center"/>
    </xf>
    <xf numFmtId="3" fontId="15" fillId="0" borderId="0" xfId="0" applyNumberFormat="1" applyFont="1" applyAlignment="1">
      <alignment/>
    </xf>
    <xf numFmtId="0" fontId="5" fillId="35" borderId="32" xfId="0" applyFont="1" applyFill="1" applyBorder="1" applyAlignment="1">
      <alignment horizontal="left" vertical="center" wrapText="1"/>
    </xf>
    <xf numFmtId="0" fontId="5" fillId="33" borderId="33" xfId="0" applyFont="1" applyFill="1" applyBorder="1" applyAlignment="1">
      <alignment horizontal="left" vertical="center" wrapText="1"/>
    </xf>
    <xf numFmtId="3" fontId="103" fillId="33" borderId="12" xfId="0" applyNumberFormat="1" applyFont="1" applyFill="1" applyBorder="1" applyAlignment="1">
      <alignment horizontal="center" vertical="center" wrapText="1"/>
    </xf>
    <xf numFmtId="3" fontId="19" fillId="0" borderId="24" xfId="0" applyNumberFormat="1" applyFont="1" applyBorder="1" applyAlignment="1">
      <alignment horizontal="center"/>
    </xf>
    <xf numFmtId="165" fontId="4" fillId="33" borderId="25" xfId="0" applyNumberFormat="1" applyFont="1" applyFill="1" applyBorder="1" applyAlignment="1">
      <alignment/>
    </xf>
    <xf numFmtId="165" fontId="8" fillId="33" borderId="25" xfId="0" applyNumberFormat="1" applyFont="1" applyFill="1" applyBorder="1" applyAlignment="1">
      <alignment/>
    </xf>
    <xf numFmtId="165" fontId="8" fillId="33" borderId="33" xfId="0" applyNumberFormat="1" applyFont="1" applyFill="1" applyBorder="1" applyAlignment="1">
      <alignment/>
    </xf>
    <xf numFmtId="165" fontId="4" fillId="35" borderId="33" xfId="0" applyNumberFormat="1" applyFont="1" applyFill="1" applyBorder="1" applyAlignment="1">
      <alignment/>
    </xf>
    <xf numFmtId="0" fontId="4" fillId="0" borderId="34" xfId="0" applyFont="1" applyBorder="1" applyAlignment="1">
      <alignment vertical="center" wrapText="1"/>
    </xf>
    <xf numFmtId="3" fontId="32" fillId="0" borderId="24" xfId="0" applyNumberFormat="1" applyFont="1" applyBorder="1" applyAlignment="1">
      <alignment horizontal="center"/>
    </xf>
    <xf numFmtId="3" fontId="107" fillId="36" borderId="12" xfId="0" applyNumberFormat="1" applyFont="1" applyFill="1" applyBorder="1" applyAlignment="1">
      <alignment horizontal="center"/>
    </xf>
    <xf numFmtId="3" fontId="109" fillId="36" borderId="12" xfId="0" applyNumberFormat="1" applyFont="1" applyFill="1" applyBorder="1" applyAlignment="1">
      <alignment horizontal="center"/>
    </xf>
    <xf numFmtId="3" fontId="106" fillId="36" borderId="12" xfId="0" applyNumberFormat="1" applyFont="1" applyFill="1" applyBorder="1" applyAlignment="1">
      <alignment horizontal="center"/>
    </xf>
    <xf numFmtId="3" fontId="8" fillId="35" borderId="28" xfId="0" applyNumberFormat="1" applyFont="1" applyFill="1" applyBorder="1" applyAlignment="1">
      <alignment horizontal="center"/>
    </xf>
    <xf numFmtId="3" fontId="107" fillId="36" borderId="28" xfId="0" applyNumberFormat="1" applyFont="1" applyFill="1" applyBorder="1" applyAlignment="1">
      <alignment horizontal="center"/>
    </xf>
    <xf numFmtId="3" fontId="14" fillId="36" borderId="12" xfId="0" applyNumberFormat="1" applyFont="1" applyFill="1" applyBorder="1" applyAlignment="1">
      <alignment horizontal="center"/>
    </xf>
    <xf numFmtId="0" fontId="14" fillId="36" borderId="12" xfId="0" applyNumberFormat="1" applyFont="1" applyFill="1" applyBorder="1" applyAlignment="1">
      <alignment horizontal="center"/>
    </xf>
    <xf numFmtId="3" fontId="8" fillId="36" borderId="12" xfId="0" applyNumberFormat="1" applyFont="1" applyFill="1" applyBorder="1" applyAlignment="1">
      <alignment horizontal="center"/>
    </xf>
    <xf numFmtId="0" fontId="8" fillId="36" borderId="12" xfId="0" applyNumberFormat="1" applyFont="1" applyFill="1" applyBorder="1" applyAlignment="1">
      <alignment horizontal="center"/>
    </xf>
    <xf numFmtId="3" fontId="8" fillId="36" borderId="35" xfId="0" applyNumberFormat="1" applyFont="1" applyFill="1" applyBorder="1" applyAlignment="1">
      <alignment horizontal="center"/>
    </xf>
    <xf numFmtId="3" fontId="8" fillId="36" borderId="36" xfId="0" applyNumberFormat="1" applyFont="1" applyFill="1" applyBorder="1" applyAlignment="1">
      <alignment horizontal="center"/>
    </xf>
    <xf numFmtId="165" fontId="102" fillId="35" borderId="18" xfId="0" applyNumberFormat="1" applyFont="1" applyFill="1" applyBorder="1" applyAlignment="1">
      <alignment horizontal="center"/>
    </xf>
    <xf numFmtId="165" fontId="103" fillId="35" borderId="18" xfId="0" applyNumberFormat="1" applyFont="1" applyFill="1" applyBorder="1" applyAlignment="1">
      <alignment horizontal="center"/>
    </xf>
    <xf numFmtId="3" fontId="106" fillId="36" borderId="35" xfId="0" applyNumberFormat="1" applyFont="1" applyFill="1" applyBorder="1" applyAlignment="1">
      <alignment horizontal="center"/>
    </xf>
    <xf numFmtId="3" fontId="107" fillId="36" borderId="37" xfId="0" applyNumberFormat="1" applyFont="1" applyFill="1" applyBorder="1" applyAlignment="1">
      <alignment horizontal="center"/>
    </xf>
    <xf numFmtId="3" fontId="8" fillId="36" borderId="38" xfId="0" applyNumberFormat="1" applyFont="1" applyFill="1" applyBorder="1" applyAlignment="1">
      <alignment horizontal="center"/>
    </xf>
    <xf numFmtId="3" fontId="107" fillId="36" borderId="20" xfId="0" applyNumberFormat="1" applyFont="1" applyFill="1" applyBorder="1" applyAlignment="1">
      <alignment horizontal="center"/>
    </xf>
    <xf numFmtId="165" fontId="102" fillId="35" borderId="35" xfId="0" applyNumberFormat="1" applyFont="1" applyFill="1" applyBorder="1" applyAlignment="1">
      <alignment horizontal="center"/>
    </xf>
    <xf numFmtId="165" fontId="103" fillId="35" borderId="35" xfId="0" applyNumberFormat="1" applyFont="1" applyFill="1" applyBorder="1" applyAlignment="1">
      <alignment horizontal="center"/>
    </xf>
    <xf numFmtId="3" fontId="107" fillId="36" borderId="35" xfId="0" applyNumberFormat="1" applyFont="1" applyFill="1" applyBorder="1" applyAlignment="1">
      <alignment horizontal="center"/>
    </xf>
    <xf numFmtId="3" fontId="107" fillId="36" borderId="19" xfId="0" applyNumberFormat="1" applyFont="1" applyFill="1" applyBorder="1" applyAlignment="1">
      <alignment horizontal="center"/>
    </xf>
    <xf numFmtId="3" fontId="8" fillId="36" borderId="16" xfId="0" applyNumberFormat="1" applyFont="1" applyFill="1" applyBorder="1" applyAlignment="1">
      <alignment horizontal="center"/>
    </xf>
    <xf numFmtId="3" fontId="107" fillId="36" borderId="16" xfId="0" applyNumberFormat="1" applyFont="1" applyFill="1" applyBorder="1" applyAlignment="1">
      <alignment horizontal="center"/>
    </xf>
    <xf numFmtId="3" fontId="8" fillId="36" borderId="10" xfId="0" applyNumberFormat="1" applyFont="1" applyFill="1" applyBorder="1" applyAlignment="1">
      <alignment horizontal="center"/>
    </xf>
    <xf numFmtId="165" fontId="110" fillId="35" borderId="13" xfId="0" applyNumberFormat="1" applyFont="1" applyFill="1" applyBorder="1" applyAlignment="1">
      <alignment horizontal="center"/>
    </xf>
    <xf numFmtId="165" fontId="111" fillId="35" borderId="13" xfId="0" applyNumberFormat="1" applyFont="1" applyFill="1" applyBorder="1" applyAlignment="1">
      <alignment horizontal="center"/>
    </xf>
    <xf numFmtId="0" fontId="99" fillId="35" borderId="12" xfId="0" applyFont="1" applyFill="1" applyBorder="1" applyAlignment="1">
      <alignment horizontal="center"/>
    </xf>
    <xf numFmtId="0" fontId="105" fillId="35" borderId="12" xfId="0" applyFont="1" applyFill="1" applyBorder="1" applyAlignment="1">
      <alignment horizontal="center"/>
    </xf>
    <xf numFmtId="165" fontId="102" fillId="35" borderId="16" xfId="0" applyNumberFormat="1" applyFont="1" applyFill="1" applyBorder="1" applyAlignment="1">
      <alignment horizontal="center"/>
    </xf>
    <xf numFmtId="165" fontId="107" fillId="35" borderId="12" xfId="0" applyNumberFormat="1" applyFont="1" applyFill="1" applyBorder="1" applyAlignment="1">
      <alignment horizontal="center"/>
    </xf>
    <xf numFmtId="0" fontId="107" fillId="35" borderId="12" xfId="0" applyFont="1" applyFill="1" applyBorder="1" applyAlignment="1">
      <alignment horizontal="center"/>
    </xf>
    <xf numFmtId="0" fontId="107" fillId="36" borderId="12" xfId="0" applyFont="1" applyFill="1" applyBorder="1" applyAlignment="1">
      <alignment horizontal="center"/>
    </xf>
    <xf numFmtId="3" fontId="26" fillId="0" borderId="24" xfId="0" applyNumberFormat="1" applyFont="1" applyBorder="1" applyAlignment="1">
      <alignment horizontal="center"/>
    </xf>
    <xf numFmtId="3" fontId="26" fillId="0" borderId="39" xfId="0" applyNumberFormat="1" applyFont="1" applyBorder="1" applyAlignment="1">
      <alignment horizontal="center"/>
    </xf>
    <xf numFmtId="3" fontId="23" fillId="0" borderId="24" xfId="0" applyNumberFormat="1" applyFont="1" applyBorder="1" applyAlignment="1">
      <alignment horizontal="center"/>
    </xf>
    <xf numFmtId="0" fontId="4" fillId="0" borderId="40" xfId="0" applyFont="1" applyBorder="1" applyAlignment="1">
      <alignment horizontal="center" vertical="center"/>
    </xf>
    <xf numFmtId="9" fontId="19" fillId="37" borderId="39" xfId="0" applyNumberFormat="1" applyFont="1" applyFill="1" applyBorder="1" applyAlignment="1">
      <alignment horizontal="center"/>
    </xf>
    <xf numFmtId="0" fontId="34" fillId="0" borderId="0" xfId="0" applyFont="1" applyAlignment="1">
      <alignment/>
    </xf>
    <xf numFmtId="0" fontId="38" fillId="0" borderId="0" xfId="0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35" fillId="0" borderId="41" xfId="0" applyFont="1" applyBorder="1" applyAlignment="1">
      <alignment horizontal="center" vertical="center" wrapText="1"/>
    </xf>
    <xf numFmtId="0" fontId="38" fillId="0" borderId="41" xfId="0" applyFont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4" fillId="36" borderId="0" xfId="0" applyFont="1" applyFill="1" applyAlignment="1">
      <alignment/>
    </xf>
    <xf numFmtId="0" fontId="35" fillId="0" borderId="25" xfId="0" applyFont="1" applyBorder="1" applyAlignment="1">
      <alignment/>
    </xf>
    <xf numFmtId="0" fontId="35" fillId="0" borderId="12" xfId="0" applyFont="1" applyBorder="1" applyAlignment="1">
      <alignment/>
    </xf>
    <xf numFmtId="0" fontId="35" fillId="0" borderId="34" xfId="0" applyFont="1" applyBorder="1" applyAlignment="1">
      <alignment/>
    </xf>
    <xf numFmtId="0" fontId="35" fillId="0" borderId="28" xfId="0" applyFont="1" applyBorder="1" applyAlignment="1">
      <alignment/>
    </xf>
    <xf numFmtId="0" fontId="35" fillId="0" borderId="0" xfId="0" applyFont="1" applyBorder="1" applyAlignment="1">
      <alignment/>
    </xf>
    <xf numFmtId="0" fontId="112" fillId="0" borderId="0" xfId="0" applyFont="1" applyBorder="1" applyAlignment="1">
      <alignment/>
    </xf>
    <xf numFmtId="0" fontId="113" fillId="0" borderId="0" xfId="0" applyFont="1" applyBorder="1" applyAlignment="1">
      <alignment/>
    </xf>
    <xf numFmtId="0" fontId="35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right"/>
    </xf>
    <xf numFmtId="0" fontId="42" fillId="0" borderId="0" xfId="0" applyFont="1" applyFill="1" applyBorder="1" applyAlignment="1">
      <alignment/>
    </xf>
    <xf numFmtId="0" fontId="42" fillId="0" borderId="0" xfId="0" applyFont="1" applyFill="1" applyBorder="1" applyAlignment="1">
      <alignment horizontal="right"/>
    </xf>
    <xf numFmtId="3" fontId="34" fillId="36" borderId="0" xfId="0" applyNumberFormat="1" applyFont="1" applyFill="1" applyAlignment="1">
      <alignment/>
    </xf>
    <xf numFmtId="1" fontId="34" fillId="0" borderId="0" xfId="0" applyNumberFormat="1" applyFont="1" applyAlignment="1">
      <alignment/>
    </xf>
    <xf numFmtId="164" fontId="34" fillId="36" borderId="0" xfId="0" applyNumberFormat="1" applyFont="1" applyFill="1" applyAlignment="1">
      <alignment/>
    </xf>
    <xf numFmtId="1" fontId="34" fillId="36" borderId="0" xfId="0" applyNumberFormat="1" applyFont="1" applyFill="1" applyAlignment="1">
      <alignment/>
    </xf>
    <xf numFmtId="3" fontId="102" fillId="33" borderId="28" xfId="0" applyNumberFormat="1" applyFont="1" applyFill="1" applyBorder="1" applyAlignment="1">
      <alignment horizontal="center" vertical="center" wrapText="1"/>
    </xf>
    <xf numFmtId="0" fontId="5" fillId="35" borderId="25" xfId="0" applyFont="1" applyFill="1" applyBorder="1" applyAlignment="1">
      <alignment horizontal="left" vertical="center" wrapText="1"/>
    </xf>
    <xf numFmtId="0" fontId="35" fillId="0" borderId="42" xfId="0" applyFont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left" vertical="center" wrapText="1"/>
    </xf>
    <xf numFmtId="0" fontId="4" fillId="0" borderId="44" xfId="0" applyFont="1" applyBorder="1" applyAlignment="1">
      <alignment vertical="center" wrapText="1"/>
    </xf>
    <xf numFmtId="0" fontId="21" fillId="36" borderId="0" xfId="0" applyFont="1" applyFill="1" applyBorder="1" applyAlignment="1">
      <alignment horizontal="center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3" fontId="10" fillId="0" borderId="47" xfId="0" applyNumberFormat="1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 wrapText="1"/>
    </xf>
    <xf numFmtId="3" fontId="114" fillId="0" borderId="12" xfId="0" applyNumberFormat="1" applyFont="1" applyBorder="1" applyAlignment="1">
      <alignment horizontal="center"/>
    </xf>
    <xf numFmtId="3" fontId="114" fillId="0" borderId="48" xfId="0" applyNumberFormat="1" applyFont="1" applyBorder="1" applyAlignment="1">
      <alignment horizontal="center"/>
    </xf>
    <xf numFmtId="3" fontId="8" fillId="35" borderId="31" xfId="0" applyNumberFormat="1" applyFont="1" applyFill="1" applyBorder="1" applyAlignment="1">
      <alignment horizontal="center"/>
    </xf>
    <xf numFmtId="3" fontId="103" fillId="33" borderId="15" xfId="0" applyNumberFormat="1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14" fillId="33" borderId="0" xfId="0" applyFont="1" applyFill="1" applyBorder="1" applyAlignment="1">
      <alignment vertical="center" wrapText="1"/>
    </xf>
    <xf numFmtId="0" fontId="1" fillId="0" borderId="50" xfId="0" applyFont="1" applyBorder="1" applyAlignment="1">
      <alignment horizontal="center"/>
    </xf>
    <xf numFmtId="0" fontId="5" fillId="33" borderId="44" xfId="0" applyFont="1" applyFill="1" applyBorder="1" applyAlignment="1">
      <alignment horizontal="left" vertical="center" wrapText="1"/>
    </xf>
    <xf numFmtId="3" fontId="103" fillId="33" borderId="13" xfId="0" applyNumberFormat="1" applyFont="1" applyFill="1" applyBorder="1" applyAlignment="1">
      <alignment horizontal="center" vertical="center" wrapText="1"/>
    </xf>
    <xf numFmtId="0" fontId="19" fillId="0" borderId="51" xfId="0" applyFont="1" applyBorder="1" applyAlignment="1">
      <alignment horizontal="center"/>
    </xf>
    <xf numFmtId="3" fontId="115" fillId="0" borderId="52" xfId="0" applyNumberFormat="1" applyFont="1" applyFill="1" applyBorder="1" applyAlignment="1">
      <alignment horizontal="right" vertical="center" wrapText="1"/>
    </xf>
    <xf numFmtId="0" fontId="5" fillId="35" borderId="43" xfId="0" applyFont="1" applyFill="1" applyBorder="1" applyAlignment="1">
      <alignment horizontal="left" vertical="center" wrapText="1"/>
    </xf>
    <xf numFmtId="0" fontId="21" fillId="36" borderId="15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5" fillId="33" borderId="53" xfId="0" applyFont="1" applyFill="1" applyBorder="1" applyAlignment="1">
      <alignment horizontal="left" vertical="center" wrapText="1"/>
    </xf>
    <xf numFmtId="0" fontId="5" fillId="35" borderId="44" xfId="0" applyFont="1" applyFill="1" applyBorder="1" applyAlignment="1">
      <alignment horizontal="left" vertical="center" wrapText="1"/>
    </xf>
    <xf numFmtId="0" fontId="21" fillId="36" borderId="13" xfId="0" applyFont="1" applyFill="1" applyBorder="1" applyAlignment="1">
      <alignment horizontal="center"/>
    </xf>
    <xf numFmtId="3" fontId="108" fillId="33" borderId="15" xfId="0" applyNumberFormat="1" applyFont="1" applyFill="1" applyBorder="1" applyAlignment="1">
      <alignment horizontal="center" vertical="center" wrapText="1"/>
    </xf>
    <xf numFmtId="3" fontId="102" fillId="33" borderId="21" xfId="0" applyNumberFormat="1" applyFont="1" applyFill="1" applyBorder="1" applyAlignment="1">
      <alignment horizontal="center" vertical="center" wrapText="1"/>
    </xf>
    <xf numFmtId="3" fontId="103" fillId="33" borderId="21" xfId="0" applyNumberFormat="1" applyFont="1" applyFill="1" applyBorder="1" applyAlignment="1">
      <alignment horizontal="center" vertical="center" wrapText="1"/>
    </xf>
    <xf numFmtId="3" fontId="108" fillId="33" borderId="13" xfId="0" applyNumberFormat="1" applyFont="1" applyFill="1" applyBorder="1" applyAlignment="1">
      <alignment horizontal="center" vertical="center" wrapText="1"/>
    </xf>
    <xf numFmtId="0" fontId="5" fillId="33" borderId="54" xfId="0" applyFont="1" applyFill="1" applyBorder="1" applyAlignment="1">
      <alignment horizontal="left" vertical="center" wrapText="1"/>
    </xf>
    <xf numFmtId="0" fontId="5" fillId="35" borderId="55" xfId="0" applyFont="1" applyFill="1" applyBorder="1" applyAlignment="1">
      <alignment horizontal="left" vertical="center" wrapText="1"/>
    </xf>
    <xf numFmtId="0" fontId="5" fillId="33" borderId="56" xfId="0" applyFont="1" applyFill="1" applyBorder="1" applyAlignment="1">
      <alignment horizontal="left" vertical="center" wrapText="1"/>
    </xf>
    <xf numFmtId="0" fontId="5" fillId="35" borderId="57" xfId="0" applyFont="1" applyFill="1" applyBorder="1" applyAlignment="1">
      <alignment horizontal="left" vertical="center" wrapText="1"/>
    </xf>
    <xf numFmtId="3" fontId="21" fillId="0" borderId="50" xfId="0" applyNumberFormat="1" applyFont="1" applyBorder="1" applyAlignment="1">
      <alignment horizontal="center"/>
    </xf>
    <xf numFmtId="165" fontId="4" fillId="33" borderId="43" xfId="0" applyNumberFormat="1" applyFont="1" applyFill="1" applyBorder="1" applyAlignment="1">
      <alignment/>
    </xf>
    <xf numFmtId="165" fontId="102" fillId="33" borderId="15" xfId="0" applyNumberFormat="1" applyFont="1" applyFill="1" applyBorder="1" applyAlignment="1">
      <alignment horizontal="center"/>
    </xf>
    <xf numFmtId="165" fontId="103" fillId="33" borderId="15" xfId="0" applyNumberFormat="1" applyFont="1" applyFill="1" applyBorder="1" applyAlignment="1">
      <alignment horizontal="center"/>
    </xf>
    <xf numFmtId="3" fontId="8" fillId="35" borderId="15" xfId="0" applyNumberFormat="1" applyFont="1" applyFill="1" applyBorder="1" applyAlignment="1">
      <alignment horizontal="center"/>
    </xf>
    <xf numFmtId="3" fontId="107" fillId="0" borderId="15" xfId="0" applyNumberFormat="1" applyFont="1" applyFill="1" applyBorder="1" applyAlignment="1">
      <alignment horizontal="center"/>
    </xf>
    <xf numFmtId="3" fontId="26" fillId="0" borderId="58" xfId="0" applyNumberFormat="1" applyFont="1" applyBorder="1" applyAlignment="1">
      <alignment horizontal="center"/>
    </xf>
    <xf numFmtId="165" fontId="4" fillId="33" borderId="44" xfId="0" applyNumberFormat="1" applyFont="1" applyFill="1" applyBorder="1" applyAlignment="1">
      <alignment/>
    </xf>
    <xf numFmtId="165" fontId="102" fillId="33" borderId="13" xfId="0" applyNumberFormat="1" applyFont="1" applyFill="1" applyBorder="1" applyAlignment="1">
      <alignment horizontal="center"/>
    </xf>
    <xf numFmtId="165" fontId="103" fillId="33" borderId="13" xfId="0" applyNumberFormat="1" applyFont="1" applyFill="1" applyBorder="1" applyAlignment="1">
      <alignment horizontal="center"/>
    </xf>
    <xf numFmtId="3" fontId="8" fillId="35" borderId="13" xfId="0" applyNumberFormat="1" applyFont="1" applyFill="1" applyBorder="1" applyAlignment="1">
      <alignment horizontal="center"/>
    </xf>
    <xf numFmtId="3" fontId="107" fillId="0" borderId="13" xfId="0" applyNumberFormat="1" applyFont="1" applyFill="1" applyBorder="1" applyAlignment="1">
      <alignment horizontal="center"/>
    </xf>
    <xf numFmtId="3" fontId="26" fillId="0" borderId="51" xfId="0" applyNumberFormat="1" applyFont="1" applyBorder="1" applyAlignment="1">
      <alignment horizontal="center"/>
    </xf>
    <xf numFmtId="165" fontId="8" fillId="33" borderId="43" xfId="0" applyNumberFormat="1" applyFont="1" applyFill="1" applyBorder="1" applyAlignment="1">
      <alignment/>
    </xf>
    <xf numFmtId="3" fontId="107" fillId="36" borderId="15" xfId="0" applyNumberFormat="1" applyFont="1" applyFill="1" applyBorder="1" applyAlignment="1">
      <alignment horizontal="center"/>
    </xf>
    <xf numFmtId="165" fontId="4" fillId="35" borderId="54" xfId="0" applyNumberFormat="1" applyFont="1" applyFill="1" applyBorder="1" applyAlignment="1">
      <alignment/>
    </xf>
    <xf numFmtId="3" fontId="8" fillId="35" borderId="59" xfId="0" applyNumberFormat="1" applyFont="1" applyFill="1" applyBorder="1" applyAlignment="1">
      <alignment horizontal="center"/>
    </xf>
    <xf numFmtId="3" fontId="107" fillId="0" borderId="49" xfId="0" applyNumberFormat="1" applyFont="1" applyFill="1" applyBorder="1" applyAlignment="1">
      <alignment horizontal="center"/>
    </xf>
    <xf numFmtId="3" fontId="8" fillId="35" borderId="23" xfId="0" applyNumberFormat="1" applyFont="1" applyFill="1" applyBorder="1" applyAlignment="1">
      <alignment horizontal="center"/>
    </xf>
    <xf numFmtId="3" fontId="107" fillId="0" borderId="45" xfId="0" applyNumberFormat="1" applyFont="1" applyFill="1" applyBorder="1" applyAlignment="1">
      <alignment horizontal="center"/>
    </xf>
    <xf numFmtId="3" fontId="107" fillId="0" borderId="18" xfId="0" applyNumberFormat="1" applyFont="1" applyFill="1" applyBorder="1" applyAlignment="1">
      <alignment horizontal="center"/>
    </xf>
    <xf numFmtId="3" fontId="26" fillId="0" borderId="60" xfId="0" applyNumberFormat="1" applyFont="1" applyBorder="1" applyAlignment="1">
      <alignment horizontal="center"/>
    </xf>
    <xf numFmtId="165" fontId="102" fillId="33" borderId="45" xfId="0" applyNumberFormat="1" applyFont="1" applyFill="1" applyBorder="1" applyAlignment="1">
      <alignment horizontal="center"/>
    </xf>
    <xf numFmtId="165" fontId="103" fillId="33" borderId="45" xfId="0" applyNumberFormat="1" applyFont="1" applyFill="1" applyBorder="1" applyAlignment="1">
      <alignment horizontal="center"/>
    </xf>
    <xf numFmtId="165" fontId="102" fillId="33" borderId="10" xfId="0" applyNumberFormat="1" applyFont="1" applyFill="1" applyBorder="1" applyAlignment="1">
      <alignment horizontal="center"/>
    </xf>
    <xf numFmtId="165" fontId="103" fillId="33" borderId="10" xfId="0" applyNumberFormat="1" applyFont="1" applyFill="1" applyBorder="1" applyAlignment="1">
      <alignment horizontal="center"/>
    </xf>
    <xf numFmtId="3" fontId="8" fillId="35" borderId="11" xfId="0" applyNumberFormat="1" applyFont="1" applyFill="1" applyBorder="1" applyAlignment="1">
      <alignment horizontal="center"/>
    </xf>
    <xf numFmtId="3" fontId="107" fillId="0" borderId="11" xfId="0" applyNumberFormat="1" applyFont="1" applyFill="1" applyBorder="1" applyAlignment="1">
      <alignment horizontal="center"/>
    </xf>
    <xf numFmtId="3" fontId="107" fillId="36" borderId="13" xfId="0" applyNumberFormat="1" applyFont="1" applyFill="1" applyBorder="1" applyAlignment="1">
      <alignment horizontal="center"/>
    </xf>
    <xf numFmtId="0" fontId="34" fillId="36" borderId="0" xfId="0" applyFont="1" applyFill="1" applyBorder="1" applyAlignment="1">
      <alignment/>
    </xf>
    <xf numFmtId="0" fontId="34" fillId="0" borderId="0" xfId="0" applyFont="1" applyBorder="1" applyAlignment="1">
      <alignment/>
    </xf>
    <xf numFmtId="0" fontId="38" fillId="0" borderId="0" xfId="0" applyFont="1" applyBorder="1" applyAlignment="1">
      <alignment horizontal="left" vertical="center"/>
    </xf>
    <xf numFmtId="0" fontId="36" fillId="0" borderId="49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left" vertical="center" wrapText="1"/>
    </xf>
    <xf numFmtId="0" fontId="39" fillId="0" borderId="61" xfId="0" applyFont="1" applyBorder="1" applyAlignment="1">
      <alignment horizontal="center"/>
    </xf>
    <xf numFmtId="9" fontId="39" fillId="37" borderId="39" xfId="0" applyNumberFormat="1" applyFont="1" applyFill="1" applyBorder="1" applyAlignment="1">
      <alignment horizontal="center"/>
    </xf>
    <xf numFmtId="9" fontId="39" fillId="37" borderId="62" xfId="0" applyNumberFormat="1" applyFont="1" applyFill="1" applyBorder="1" applyAlignment="1">
      <alignment horizontal="center"/>
    </xf>
    <xf numFmtId="0" fontId="35" fillId="0" borderId="44" xfId="0" applyFont="1" applyBorder="1" applyAlignment="1">
      <alignment/>
    </xf>
    <xf numFmtId="0" fontId="35" fillId="0" borderId="13" xfId="0" applyFont="1" applyBorder="1" applyAlignment="1">
      <alignment/>
    </xf>
    <xf numFmtId="3" fontId="114" fillId="0" borderId="13" xfId="0" applyNumberFormat="1" applyFont="1" applyBorder="1" applyAlignment="1">
      <alignment horizontal="center"/>
    </xf>
    <xf numFmtId="165" fontId="102" fillId="35" borderId="13" xfId="0" applyNumberFormat="1" applyFont="1" applyFill="1" applyBorder="1" applyAlignment="1">
      <alignment horizontal="center"/>
    </xf>
    <xf numFmtId="165" fontId="103" fillId="35" borderId="13" xfId="0" applyNumberFormat="1" applyFont="1" applyFill="1" applyBorder="1" applyAlignment="1">
      <alignment horizontal="center"/>
    </xf>
    <xf numFmtId="3" fontId="107" fillId="35" borderId="13" xfId="0" applyNumberFormat="1" applyFont="1" applyFill="1" applyBorder="1" applyAlignment="1">
      <alignment horizontal="center"/>
    </xf>
    <xf numFmtId="3" fontId="8" fillId="36" borderId="15" xfId="0" applyNumberFormat="1" applyFont="1" applyFill="1" applyBorder="1" applyAlignment="1">
      <alignment horizontal="center"/>
    </xf>
    <xf numFmtId="165" fontId="102" fillId="35" borderId="45" xfId="0" applyNumberFormat="1" applyFont="1" applyFill="1" applyBorder="1" applyAlignment="1">
      <alignment horizontal="center"/>
    </xf>
    <xf numFmtId="165" fontId="103" fillId="35" borderId="45" xfId="0" applyNumberFormat="1" applyFont="1" applyFill="1" applyBorder="1" applyAlignment="1">
      <alignment horizontal="center"/>
    </xf>
    <xf numFmtId="3" fontId="107" fillId="36" borderId="45" xfId="0" applyNumberFormat="1" applyFont="1" applyFill="1" applyBorder="1" applyAlignment="1">
      <alignment horizontal="center"/>
    </xf>
    <xf numFmtId="3" fontId="107" fillId="35" borderId="23" xfId="0" applyNumberFormat="1" applyFont="1" applyFill="1" applyBorder="1" applyAlignment="1">
      <alignment horizontal="center"/>
    </xf>
    <xf numFmtId="3" fontId="107" fillId="36" borderId="23" xfId="0" applyNumberFormat="1" applyFont="1" applyFill="1" applyBorder="1" applyAlignment="1">
      <alignment horizontal="center"/>
    </xf>
    <xf numFmtId="3" fontId="107" fillId="35" borderId="15" xfId="0" applyNumberFormat="1" applyFont="1" applyFill="1" applyBorder="1" applyAlignment="1">
      <alignment horizontal="center"/>
    </xf>
    <xf numFmtId="165" fontId="102" fillId="35" borderId="23" xfId="0" applyNumberFormat="1" applyFont="1" applyFill="1" applyBorder="1" applyAlignment="1">
      <alignment horizontal="center"/>
    </xf>
    <xf numFmtId="3" fontId="8" fillId="36" borderId="13" xfId="0" applyNumberFormat="1" applyFont="1" applyFill="1" applyBorder="1" applyAlignment="1">
      <alignment horizontal="center"/>
    </xf>
    <xf numFmtId="3" fontId="10" fillId="0" borderId="63" xfId="0" applyNumberFormat="1" applyFont="1" applyFill="1" applyBorder="1" applyAlignment="1">
      <alignment horizontal="center" vertical="center"/>
    </xf>
    <xf numFmtId="165" fontId="4" fillId="35" borderId="44" xfId="0" applyNumberFormat="1" applyFont="1" applyFill="1" applyBorder="1" applyAlignment="1">
      <alignment/>
    </xf>
    <xf numFmtId="165" fontId="4" fillId="35" borderId="25" xfId="0" applyNumberFormat="1" applyFont="1" applyFill="1" applyBorder="1" applyAlignment="1">
      <alignment/>
    </xf>
    <xf numFmtId="165" fontId="106" fillId="35" borderId="44" xfId="0" applyNumberFormat="1" applyFont="1" applyFill="1" applyBorder="1" applyAlignment="1">
      <alignment/>
    </xf>
    <xf numFmtId="165" fontId="106" fillId="35" borderId="25" xfId="0" applyNumberFormat="1" applyFont="1" applyFill="1" applyBorder="1" applyAlignment="1">
      <alignment/>
    </xf>
    <xf numFmtId="165" fontId="4" fillId="35" borderId="64" xfId="0" applyNumberFormat="1" applyFont="1" applyFill="1" applyBorder="1" applyAlignment="1">
      <alignment/>
    </xf>
    <xf numFmtId="165" fontId="4" fillId="35" borderId="65" xfId="0" applyNumberFormat="1" applyFont="1" applyFill="1" applyBorder="1" applyAlignment="1">
      <alignment/>
    </xf>
    <xf numFmtId="165" fontId="12" fillId="35" borderId="25" xfId="0" applyNumberFormat="1" applyFont="1" applyFill="1" applyBorder="1" applyAlignment="1">
      <alignment horizontal="left" vertical="center"/>
    </xf>
    <xf numFmtId="0" fontId="18" fillId="35" borderId="25" xfId="0" applyFont="1" applyFill="1" applyBorder="1" applyAlignment="1">
      <alignment horizontal="left" vertical="center"/>
    </xf>
    <xf numFmtId="0" fontId="107" fillId="33" borderId="24" xfId="0" applyFont="1" applyFill="1" applyBorder="1" applyAlignment="1">
      <alignment horizontal="center"/>
    </xf>
    <xf numFmtId="3" fontId="26" fillId="0" borderId="24" xfId="0" applyNumberFormat="1" applyFont="1" applyBorder="1" applyAlignment="1">
      <alignment vertical="center"/>
    </xf>
    <xf numFmtId="3" fontId="32" fillId="0" borderId="51" xfId="0" applyNumberFormat="1" applyFont="1" applyBorder="1" applyAlignment="1">
      <alignment horizontal="center"/>
    </xf>
    <xf numFmtId="165" fontId="106" fillId="35" borderId="43" xfId="0" applyNumberFormat="1" applyFont="1" applyFill="1" applyBorder="1" applyAlignment="1">
      <alignment/>
    </xf>
    <xf numFmtId="3" fontId="32" fillId="0" borderId="58" xfId="0" applyNumberFormat="1" applyFont="1" applyBorder="1" applyAlignment="1">
      <alignment horizontal="center"/>
    </xf>
    <xf numFmtId="3" fontId="8" fillId="36" borderId="28" xfId="0" applyNumberFormat="1" applyFont="1" applyFill="1" applyBorder="1" applyAlignment="1">
      <alignment horizontal="center"/>
    </xf>
    <xf numFmtId="3" fontId="8" fillId="35" borderId="31" xfId="0" applyNumberFormat="1" applyFont="1" applyFill="1" applyBorder="1" applyAlignment="1">
      <alignment horizontal="center"/>
    </xf>
    <xf numFmtId="3" fontId="8" fillId="38" borderId="29" xfId="0" applyNumberFormat="1" applyFont="1" applyFill="1" applyBorder="1" applyAlignment="1">
      <alignment horizontal="center"/>
    </xf>
    <xf numFmtId="3" fontId="8" fillId="37" borderId="35" xfId="0" applyNumberFormat="1" applyFont="1" applyFill="1" applyBorder="1" applyAlignment="1">
      <alignment horizontal="center"/>
    </xf>
    <xf numFmtId="3" fontId="8" fillId="38" borderId="30" xfId="0" applyNumberFormat="1" applyFont="1" applyFill="1" applyBorder="1" applyAlignment="1">
      <alignment horizontal="center"/>
    </xf>
    <xf numFmtId="3" fontId="8" fillId="37" borderId="36" xfId="0" applyNumberFormat="1" applyFont="1" applyFill="1" applyBorder="1" applyAlignment="1">
      <alignment horizontal="center"/>
    </xf>
    <xf numFmtId="3" fontId="8" fillId="38" borderId="17" xfId="0" applyNumberFormat="1" applyFont="1" applyFill="1" applyBorder="1" applyAlignment="1">
      <alignment horizontal="center"/>
    </xf>
    <xf numFmtId="3" fontId="8" fillId="37" borderId="10" xfId="0" applyNumberFormat="1" applyFont="1" applyFill="1" applyBorder="1" applyAlignment="1">
      <alignment horizontal="center"/>
    </xf>
    <xf numFmtId="0" fontId="0" fillId="37" borderId="0" xfId="0" applyFont="1" applyFill="1" applyAlignment="1">
      <alignment/>
    </xf>
    <xf numFmtId="3" fontId="116" fillId="0" borderId="0" xfId="61" applyNumberFormat="1" applyFont="1" applyFill="1" applyBorder="1" applyAlignment="1">
      <alignment horizontal="left"/>
      <protection/>
    </xf>
    <xf numFmtId="0" fontId="0" fillId="4" borderId="0" xfId="0" applyFont="1" applyFill="1" applyBorder="1" applyAlignment="1">
      <alignment/>
    </xf>
    <xf numFmtId="175" fontId="0" fillId="4" borderId="0" xfId="70" applyNumberFormat="1" applyFont="1" applyFill="1" applyBorder="1" applyAlignment="1">
      <alignment/>
    </xf>
    <xf numFmtId="0" fontId="0" fillId="16" borderId="0" xfId="0" applyFont="1" applyFill="1" applyBorder="1" applyAlignment="1">
      <alignment/>
    </xf>
    <xf numFmtId="0" fontId="0" fillId="0" borderId="0" xfId="0" applyAlignment="1">
      <alignment/>
    </xf>
    <xf numFmtId="170" fontId="15" fillId="0" borderId="0" xfId="0" applyNumberFormat="1" applyFont="1" applyBorder="1" applyAlignment="1">
      <alignment/>
    </xf>
    <xf numFmtId="165" fontId="103" fillId="33" borderId="25" xfId="0" applyNumberFormat="1" applyFont="1" applyFill="1" applyBorder="1" applyAlignment="1">
      <alignment/>
    </xf>
    <xf numFmtId="165" fontId="103" fillId="35" borderId="44" xfId="0" applyNumberFormat="1" applyFont="1" applyFill="1" applyBorder="1" applyAlignment="1">
      <alignment/>
    </xf>
    <xf numFmtId="165" fontId="103" fillId="35" borderId="25" xfId="0" applyNumberFormat="1" applyFont="1" applyFill="1" applyBorder="1" applyAlignment="1">
      <alignment/>
    </xf>
    <xf numFmtId="165" fontId="103" fillId="35" borderId="64" xfId="0" applyNumberFormat="1" applyFont="1" applyFill="1" applyBorder="1" applyAlignment="1">
      <alignment/>
    </xf>
    <xf numFmtId="165" fontId="103" fillId="35" borderId="43" xfId="0" applyNumberFormat="1" applyFont="1" applyFill="1" applyBorder="1" applyAlignment="1">
      <alignment/>
    </xf>
    <xf numFmtId="165" fontId="103" fillId="33" borderId="64" xfId="0" applyNumberFormat="1" applyFont="1" applyFill="1" applyBorder="1" applyAlignment="1">
      <alignment/>
    </xf>
    <xf numFmtId="165" fontId="103" fillId="33" borderId="66" xfId="0" applyNumberFormat="1" applyFont="1" applyFill="1" applyBorder="1" applyAlignment="1">
      <alignment/>
    </xf>
    <xf numFmtId="3" fontId="26" fillId="0" borderId="12" xfId="0" applyNumberFormat="1" applyFont="1" applyFill="1" applyBorder="1" applyAlignment="1">
      <alignment horizontal="center" vertical="center"/>
    </xf>
    <xf numFmtId="0" fontId="1" fillId="37" borderId="0" xfId="0" applyFont="1" applyFill="1" applyAlignment="1">
      <alignment/>
    </xf>
    <xf numFmtId="0" fontId="0" fillId="37" borderId="0" xfId="0" applyFont="1" applyFill="1" applyBorder="1" applyAlignment="1">
      <alignment/>
    </xf>
    <xf numFmtId="175" fontId="0" fillId="37" borderId="0" xfId="70" applyNumberFormat="1" applyFont="1" applyFill="1" applyBorder="1" applyAlignment="1">
      <alignment/>
    </xf>
    <xf numFmtId="0" fontId="4" fillId="0" borderId="4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left" vertical="center" wrapText="1"/>
    </xf>
    <xf numFmtId="3" fontId="102" fillId="0" borderId="12" xfId="0" applyNumberFormat="1" applyFont="1" applyFill="1" applyBorder="1" applyAlignment="1">
      <alignment horizontal="center" vertical="center" wrapText="1"/>
    </xf>
    <xf numFmtId="3" fontId="103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0" fillId="39" borderId="12" xfId="0" applyFont="1" applyFill="1" applyBorder="1" applyAlignment="1">
      <alignment horizontal="center"/>
    </xf>
    <xf numFmtId="0" fontId="4" fillId="33" borderId="44" xfId="0" applyFont="1" applyFill="1" applyBorder="1" applyAlignment="1">
      <alignment horizontal="left" vertical="center" wrapText="1"/>
    </xf>
    <xf numFmtId="0" fontId="4" fillId="33" borderId="25" xfId="0" applyFont="1" applyFill="1" applyBorder="1" applyAlignment="1">
      <alignment horizontal="left" vertical="center" wrapText="1"/>
    </xf>
    <xf numFmtId="0" fontId="4" fillId="0" borderId="67" xfId="0" applyFont="1" applyBorder="1" applyAlignment="1">
      <alignment horizontal="left" vertical="center"/>
    </xf>
    <xf numFmtId="0" fontId="4" fillId="0" borderId="68" xfId="0" applyFont="1" applyBorder="1" applyAlignment="1">
      <alignment horizontal="left" vertical="center"/>
    </xf>
    <xf numFmtId="0" fontId="4" fillId="33" borderId="68" xfId="0" applyFont="1" applyFill="1" applyBorder="1" applyAlignment="1">
      <alignment horizontal="left" vertical="center" wrapText="1"/>
    </xf>
    <xf numFmtId="0" fontId="4" fillId="33" borderId="69" xfId="0" applyFont="1" applyFill="1" applyBorder="1" applyAlignment="1">
      <alignment horizontal="left" vertical="center" wrapText="1"/>
    </xf>
    <xf numFmtId="0" fontId="21" fillId="39" borderId="12" xfId="0" applyFont="1" applyFill="1" applyBorder="1" applyAlignment="1">
      <alignment horizontal="center"/>
    </xf>
    <xf numFmtId="165" fontId="103" fillId="33" borderId="12" xfId="0" applyNumberFormat="1" applyFont="1" applyFill="1" applyBorder="1" applyAlignment="1">
      <alignment/>
    </xf>
    <xf numFmtId="3" fontId="26" fillId="0" borderId="12" xfId="0" applyNumberFormat="1" applyFont="1" applyBorder="1" applyAlignment="1">
      <alignment horizontal="center"/>
    </xf>
    <xf numFmtId="165" fontId="103" fillId="33" borderId="13" xfId="0" applyNumberFormat="1" applyFont="1" applyFill="1" applyBorder="1" applyAlignment="1">
      <alignment/>
    </xf>
    <xf numFmtId="3" fontId="26" fillId="0" borderId="13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3" fontId="29" fillId="0" borderId="12" xfId="0" applyNumberFormat="1" applyFont="1" applyFill="1" applyBorder="1" applyAlignment="1">
      <alignment horizontal="center"/>
    </xf>
    <xf numFmtId="3" fontId="102" fillId="33" borderId="12" xfId="0" applyNumberFormat="1" applyFont="1" applyFill="1" applyBorder="1" applyAlignment="1">
      <alignment horizontal="center" vertical="center" wrapText="1"/>
    </xf>
    <xf numFmtId="3" fontId="102" fillId="33" borderId="13" xfId="0" applyNumberFormat="1" applyFont="1" applyFill="1" applyBorder="1" applyAlignment="1">
      <alignment horizontal="center" vertical="center" wrapText="1"/>
    </xf>
    <xf numFmtId="3" fontId="102" fillId="33" borderId="15" xfId="0" applyNumberFormat="1" applyFont="1" applyFill="1" applyBorder="1" applyAlignment="1">
      <alignment horizontal="center" vertical="center" wrapText="1"/>
    </xf>
    <xf numFmtId="3" fontId="102" fillId="33" borderId="10" xfId="0" applyNumberFormat="1" applyFont="1" applyFill="1" applyBorder="1" applyAlignment="1">
      <alignment horizontal="center" vertical="center" wrapText="1"/>
    </xf>
    <xf numFmtId="3" fontId="102" fillId="0" borderId="13" xfId="0" applyNumberFormat="1" applyFont="1" applyFill="1" applyBorder="1" applyAlignment="1">
      <alignment horizontal="center" vertical="center" wrapText="1"/>
    </xf>
    <xf numFmtId="3" fontId="103" fillId="0" borderId="13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3" fontId="107" fillId="0" borderId="12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3" fontId="9" fillId="35" borderId="12" xfId="0" applyNumberFormat="1" applyFont="1" applyFill="1" applyBorder="1" applyAlignment="1">
      <alignment horizontal="center" vertical="center" wrapText="1"/>
    </xf>
    <xf numFmtId="3" fontId="103" fillId="33" borderId="13" xfId="0" applyNumberFormat="1" applyFont="1" applyFill="1" applyBorder="1" applyAlignment="1">
      <alignment horizontal="center" vertical="center" wrapText="1"/>
    </xf>
    <xf numFmtId="3" fontId="103" fillId="33" borderId="12" xfId="0" applyNumberFormat="1" applyFont="1" applyFill="1" applyBorder="1" applyAlignment="1">
      <alignment horizontal="center" vertical="center" wrapText="1"/>
    </xf>
    <xf numFmtId="0" fontId="5" fillId="35" borderId="25" xfId="0" applyFont="1" applyFill="1" applyBorder="1" applyAlignment="1">
      <alignment horizontal="left" vertical="center" wrapText="1"/>
    </xf>
    <xf numFmtId="3" fontId="8" fillId="35" borderId="37" xfId="0" applyNumberFormat="1" applyFont="1" applyFill="1" applyBorder="1" applyAlignment="1">
      <alignment horizontal="center"/>
    </xf>
    <xf numFmtId="3" fontId="26" fillId="0" borderId="28" xfId="0" applyNumberFormat="1" applyFont="1" applyFill="1" applyBorder="1" applyAlignment="1">
      <alignment horizontal="center" vertical="center"/>
    </xf>
    <xf numFmtId="3" fontId="103" fillId="33" borderId="15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center"/>
    </xf>
    <xf numFmtId="0" fontId="117" fillId="0" borderId="13" xfId="0" applyFont="1" applyBorder="1" applyAlignment="1">
      <alignment horizontal="center" vertical="center"/>
    </xf>
    <xf numFmtId="0" fontId="117" fillId="0" borderId="12" xfId="0" applyFont="1" applyBorder="1" applyAlignment="1">
      <alignment horizontal="center" vertical="center"/>
    </xf>
    <xf numFmtId="0" fontId="117" fillId="0" borderId="28" xfId="0" applyFont="1" applyBorder="1" applyAlignment="1">
      <alignment horizontal="center" vertical="center"/>
    </xf>
    <xf numFmtId="0" fontId="34" fillId="40" borderId="0" xfId="0" applyFont="1" applyFill="1" applyAlignment="1">
      <alignment/>
    </xf>
    <xf numFmtId="0" fontId="35" fillId="40" borderId="44" xfId="0" applyFont="1" applyFill="1" applyBorder="1" applyAlignment="1">
      <alignment/>
    </xf>
    <xf numFmtId="0" fontId="35" fillId="40" borderId="34" xfId="0" applyFont="1" applyFill="1" applyBorder="1" applyAlignment="1">
      <alignment/>
    </xf>
    <xf numFmtId="3" fontId="8" fillId="36" borderId="12" xfId="0" applyNumberFormat="1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3" fontId="8" fillId="35" borderId="12" xfId="0" applyNumberFormat="1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 wrapText="1"/>
    </xf>
    <xf numFmtId="3" fontId="25" fillId="0" borderId="12" xfId="0" applyNumberFormat="1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/>
    </xf>
    <xf numFmtId="3" fontId="8" fillId="41" borderId="12" xfId="0" applyNumberFormat="1" applyFont="1" applyFill="1" applyBorder="1" applyAlignment="1">
      <alignment horizontal="center" vertical="center"/>
    </xf>
    <xf numFmtId="3" fontId="9" fillId="6" borderId="12" xfId="0" applyNumberFormat="1" applyFont="1" applyFill="1" applyBorder="1" applyAlignment="1">
      <alignment horizontal="center" vertical="center" wrapText="1"/>
    </xf>
    <xf numFmtId="3" fontId="25" fillId="6" borderId="12" xfId="0" applyNumberFormat="1" applyFont="1" applyFill="1" applyBorder="1" applyAlignment="1">
      <alignment horizontal="center" vertical="center" wrapText="1"/>
    </xf>
    <xf numFmtId="0" fontId="8" fillId="41" borderId="12" xfId="0" applyFont="1" applyFill="1" applyBorder="1" applyAlignment="1">
      <alignment horizontal="center" vertical="center"/>
    </xf>
    <xf numFmtId="3" fontId="104" fillId="0" borderId="12" xfId="0" applyNumberFormat="1" applyFont="1" applyFill="1" applyBorder="1" applyAlignment="1">
      <alignment horizontal="center" vertical="center" wrapText="1"/>
    </xf>
    <xf numFmtId="3" fontId="107" fillId="6" borderId="12" xfId="0" applyNumberFormat="1" applyFont="1" applyFill="1" applyBorder="1" applyAlignment="1">
      <alignment horizontal="center" vertical="center" wrapText="1"/>
    </xf>
    <xf numFmtId="3" fontId="104" fillId="6" borderId="12" xfId="0" applyNumberFormat="1" applyFont="1" applyFill="1" applyBorder="1" applyAlignment="1">
      <alignment horizontal="center" vertical="center" wrapText="1"/>
    </xf>
    <xf numFmtId="3" fontId="9" fillId="41" borderId="12" xfId="0" applyNumberFormat="1" applyFont="1" applyFill="1" applyBorder="1" applyAlignment="1">
      <alignment horizontal="center" vertical="center" wrapText="1"/>
    </xf>
    <xf numFmtId="0" fontId="0" fillId="6" borderId="0" xfId="0" applyFont="1" applyFill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3" fontId="8" fillId="6" borderId="12" xfId="0" applyNumberFormat="1" applyFont="1" applyFill="1" applyBorder="1" applyAlignment="1">
      <alignment horizontal="center" vertical="center"/>
    </xf>
    <xf numFmtId="3" fontId="26" fillId="6" borderId="12" xfId="0" applyNumberFormat="1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3" fontId="8" fillId="41" borderId="13" xfId="0" applyNumberFormat="1" applyFont="1" applyFill="1" applyBorder="1" applyAlignment="1">
      <alignment horizontal="center" vertical="center"/>
    </xf>
    <xf numFmtId="3" fontId="9" fillId="6" borderId="13" xfId="0" applyNumberFormat="1" applyFont="1" applyFill="1" applyBorder="1" applyAlignment="1">
      <alignment horizontal="center" vertical="center" wrapText="1"/>
    </xf>
    <xf numFmtId="3" fontId="25" fillId="6" borderId="13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5" fillId="42" borderId="12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center" vertical="center"/>
    </xf>
    <xf numFmtId="3" fontId="8" fillId="42" borderId="12" xfId="0" applyNumberFormat="1" applyFont="1" applyFill="1" applyBorder="1" applyAlignment="1">
      <alignment horizontal="center" vertical="center"/>
    </xf>
    <xf numFmtId="3" fontId="107" fillId="2" borderId="12" xfId="0" applyNumberFormat="1" applyFont="1" applyFill="1" applyBorder="1" applyAlignment="1">
      <alignment horizontal="center" vertical="center" wrapText="1"/>
    </xf>
    <xf numFmtId="3" fontId="104" fillId="2" borderId="12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3" fontId="9" fillId="42" borderId="12" xfId="0" applyNumberFormat="1" applyFont="1" applyFill="1" applyBorder="1" applyAlignment="1">
      <alignment horizontal="center" vertical="center" wrapText="1"/>
    </xf>
    <xf numFmtId="3" fontId="8" fillId="2" borderId="12" xfId="0" applyNumberFormat="1" applyFont="1" applyFill="1" applyBorder="1" applyAlignment="1">
      <alignment horizontal="center" vertical="center" wrapText="1"/>
    </xf>
    <xf numFmtId="3" fontId="104" fillId="36" borderId="12" xfId="0" applyNumberFormat="1" applyFont="1" applyFill="1" applyBorder="1" applyAlignment="1">
      <alignment horizontal="center" vertical="center" wrapText="1"/>
    </xf>
    <xf numFmtId="0" fontId="5" fillId="42" borderId="44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center" vertical="center"/>
    </xf>
    <xf numFmtId="3" fontId="102" fillId="42" borderId="13" xfId="0" applyNumberFormat="1" applyFont="1" applyFill="1" applyBorder="1" applyAlignment="1">
      <alignment horizontal="center" vertical="center" wrapText="1"/>
    </xf>
    <xf numFmtId="3" fontId="103" fillId="42" borderId="13" xfId="0" applyNumberFormat="1" applyFont="1" applyFill="1" applyBorder="1" applyAlignment="1">
      <alignment horizontal="center" vertical="center" wrapText="1"/>
    </xf>
    <xf numFmtId="0" fontId="5" fillId="42" borderId="25" xfId="0" applyFont="1" applyFill="1" applyBorder="1" applyAlignment="1">
      <alignment horizontal="left" vertical="center" wrapText="1"/>
    </xf>
    <xf numFmtId="3" fontId="102" fillId="42" borderId="12" xfId="0" applyNumberFormat="1" applyFont="1" applyFill="1" applyBorder="1" applyAlignment="1">
      <alignment horizontal="center" vertical="center" wrapText="1"/>
    </xf>
    <xf numFmtId="3" fontId="103" fillId="42" borderId="12" xfId="0" applyNumberFormat="1" applyFont="1" applyFill="1" applyBorder="1" applyAlignment="1">
      <alignment horizontal="center" vertical="center" wrapText="1"/>
    </xf>
    <xf numFmtId="0" fontId="5" fillId="42" borderId="43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center" vertical="center"/>
    </xf>
    <xf numFmtId="3" fontId="102" fillId="42" borderId="15" xfId="0" applyNumberFormat="1" applyFont="1" applyFill="1" applyBorder="1" applyAlignment="1">
      <alignment horizontal="center" vertical="center" wrapText="1"/>
    </xf>
    <xf numFmtId="3" fontId="103" fillId="42" borderId="15" xfId="0" applyNumberFormat="1" applyFont="1" applyFill="1" applyBorder="1" applyAlignment="1">
      <alignment horizontal="center" vertical="center" wrapText="1"/>
    </xf>
    <xf numFmtId="3" fontId="9" fillId="2" borderId="12" xfId="0" applyNumberFormat="1" applyFont="1" applyFill="1" applyBorder="1" applyAlignment="1">
      <alignment horizontal="center" vertical="center" wrapText="1"/>
    </xf>
    <xf numFmtId="0" fontId="9" fillId="33" borderId="55" xfId="0" applyFont="1" applyFill="1" applyBorder="1" applyAlignment="1">
      <alignment horizontal="center" vertical="center" wrapText="1"/>
    </xf>
    <xf numFmtId="0" fontId="9" fillId="33" borderId="7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left" vertical="center" wrapText="1"/>
    </xf>
    <xf numFmtId="0" fontId="9" fillId="42" borderId="55" xfId="0" applyFont="1" applyFill="1" applyBorder="1" applyAlignment="1">
      <alignment horizontal="center" vertical="center" wrapText="1"/>
    </xf>
    <xf numFmtId="0" fontId="9" fillId="42" borderId="70" xfId="0" applyFont="1" applyFill="1" applyBorder="1" applyAlignment="1">
      <alignment horizontal="center" vertical="center" wrapText="1"/>
    </xf>
    <xf numFmtId="0" fontId="9" fillId="42" borderId="0" xfId="0" applyFont="1" applyFill="1" applyBorder="1" applyAlignment="1">
      <alignment horizontal="center" vertical="center" wrapText="1"/>
    </xf>
    <xf numFmtId="0" fontId="9" fillId="42" borderId="15" xfId="0" applyFont="1" applyFill="1" applyBorder="1" applyAlignment="1">
      <alignment horizontal="center" vertical="center" wrapText="1"/>
    </xf>
    <xf numFmtId="0" fontId="9" fillId="42" borderId="13" xfId="0" applyFont="1" applyFill="1" applyBorder="1" applyAlignment="1">
      <alignment horizontal="center" vertical="center" wrapText="1"/>
    </xf>
    <xf numFmtId="0" fontId="5" fillId="42" borderId="34" xfId="0" applyFont="1" applyFill="1" applyBorder="1" applyAlignment="1">
      <alignment horizontal="left" vertical="center" wrapText="1"/>
    </xf>
    <xf numFmtId="0" fontId="9" fillId="42" borderId="28" xfId="0" applyFont="1" applyFill="1" applyBorder="1" applyAlignment="1">
      <alignment horizontal="center" vertical="center" wrapText="1"/>
    </xf>
    <xf numFmtId="3" fontId="102" fillId="42" borderId="28" xfId="0" applyNumberFormat="1" applyFont="1" applyFill="1" applyBorder="1" applyAlignment="1">
      <alignment horizontal="center" vertical="center" wrapText="1"/>
    </xf>
    <xf numFmtId="3" fontId="103" fillId="42" borderId="28" xfId="0" applyNumberFormat="1" applyFont="1" applyFill="1" applyBorder="1" applyAlignment="1">
      <alignment horizontal="center" vertical="center"/>
    </xf>
    <xf numFmtId="0" fontId="5" fillId="41" borderId="25" xfId="0" applyFont="1" applyFill="1" applyBorder="1" applyAlignment="1">
      <alignment horizontal="left" vertical="center" wrapText="1"/>
    </xf>
    <xf numFmtId="0" fontId="8" fillId="33" borderId="28" xfId="0" applyFont="1" applyFill="1" applyBorder="1" applyAlignment="1">
      <alignment horizontal="center" vertical="center"/>
    </xf>
    <xf numFmtId="3" fontId="8" fillId="36" borderId="28" xfId="0" applyNumberFormat="1" applyFont="1" applyFill="1" applyBorder="1" applyAlignment="1">
      <alignment horizontal="center" vertical="center"/>
    </xf>
    <xf numFmtId="3" fontId="8" fillId="0" borderId="28" xfId="0" applyNumberFormat="1" applyFont="1" applyFill="1" applyBorder="1" applyAlignment="1">
      <alignment horizontal="center" vertical="center"/>
    </xf>
    <xf numFmtId="0" fontId="5" fillId="41" borderId="25" xfId="0" applyFont="1" applyFill="1" applyBorder="1" applyAlignment="1">
      <alignment vertical="center" wrapText="1"/>
    </xf>
    <xf numFmtId="0" fontId="5" fillId="33" borderId="25" xfId="0" applyFont="1" applyFill="1" applyBorder="1" applyAlignment="1">
      <alignment vertical="center" wrapText="1"/>
    </xf>
    <xf numFmtId="0" fontId="5" fillId="41" borderId="34" xfId="0" applyFont="1" applyFill="1" applyBorder="1" applyAlignment="1">
      <alignment vertical="center" wrapText="1"/>
    </xf>
    <xf numFmtId="0" fontId="8" fillId="6" borderId="28" xfId="0" applyFont="1" applyFill="1" applyBorder="1" applyAlignment="1">
      <alignment horizontal="center" vertical="center"/>
    </xf>
    <xf numFmtId="3" fontId="8" fillId="41" borderId="28" xfId="0" applyNumberFormat="1" applyFont="1" applyFill="1" applyBorder="1" applyAlignment="1">
      <alignment horizontal="center" vertical="center"/>
    </xf>
    <xf numFmtId="3" fontId="9" fillId="6" borderId="28" xfId="0" applyNumberFormat="1" applyFont="1" applyFill="1" applyBorder="1" applyAlignment="1">
      <alignment horizontal="center" vertical="center" wrapText="1"/>
    </xf>
    <xf numFmtId="3" fontId="25" fillId="6" borderId="28" xfId="0" applyNumberFormat="1" applyFont="1" applyFill="1" applyBorder="1" applyAlignment="1">
      <alignment horizontal="center" vertical="center" wrapText="1"/>
    </xf>
    <xf numFmtId="0" fontId="5" fillId="35" borderId="34" xfId="0" applyFont="1" applyFill="1" applyBorder="1" applyAlignment="1">
      <alignment horizontal="left" vertical="center" wrapText="1"/>
    </xf>
    <xf numFmtId="0" fontId="8" fillId="0" borderId="28" xfId="0" applyFont="1" applyBorder="1" applyAlignment="1">
      <alignment horizontal="center" vertical="center"/>
    </xf>
    <xf numFmtId="3" fontId="8" fillId="35" borderId="28" xfId="0" applyNumberFormat="1" applyFont="1" applyFill="1" applyBorder="1" applyAlignment="1">
      <alignment horizontal="center" vertical="center"/>
    </xf>
    <xf numFmtId="3" fontId="9" fillId="0" borderId="28" xfId="0" applyNumberFormat="1" applyFont="1" applyFill="1" applyBorder="1" applyAlignment="1">
      <alignment horizontal="center" vertical="center" wrapText="1"/>
    </xf>
    <xf numFmtId="3" fontId="25" fillId="0" borderId="28" xfId="0" applyNumberFormat="1" applyFont="1" applyFill="1" applyBorder="1" applyAlignment="1">
      <alignment horizontal="center" vertical="center" wrapText="1"/>
    </xf>
    <xf numFmtId="0" fontId="5" fillId="41" borderId="44" xfId="0" applyFont="1" applyFill="1" applyBorder="1" applyAlignment="1">
      <alignment horizontal="left" vertical="center" wrapText="1"/>
    </xf>
    <xf numFmtId="0" fontId="5" fillId="41" borderId="44" xfId="0" applyFont="1" applyFill="1" applyBorder="1" applyAlignment="1">
      <alignment vertical="center" wrapText="1"/>
    </xf>
    <xf numFmtId="0" fontId="4" fillId="41" borderId="25" xfId="0" applyFont="1" applyFill="1" applyBorder="1" applyAlignment="1">
      <alignment horizontal="left" vertical="center" wrapText="1"/>
    </xf>
    <xf numFmtId="0" fontId="4" fillId="41" borderId="25" xfId="0" applyFont="1" applyFill="1" applyBorder="1" applyAlignment="1">
      <alignment vertical="center" wrapText="1"/>
    </xf>
    <xf numFmtId="0" fontId="4" fillId="33" borderId="25" xfId="0" applyFont="1" applyFill="1" applyBorder="1" applyAlignment="1">
      <alignment vertical="center" wrapText="1"/>
    </xf>
    <xf numFmtId="0" fontId="4" fillId="33" borderId="34" xfId="0" applyFont="1" applyFill="1" applyBorder="1" applyAlignment="1">
      <alignment horizontal="left" vertical="center" wrapText="1"/>
    </xf>
    <xf numFmtId="0" fontId="4" fillId="41" borderId="44" xfId="0" applyFont="1" applyFill="1" applyBorder="1" applyAlignment="1">
      <alignment horizontal="left" vertical="center" wrapText="1"/>
    </xf>
    <xf numFmtId="0" fontId="5" fillId="41" borderId="71" xfId="0" applyFont="1" applyFill="1" applyBorder="1" applyAlignment="1">
      <alignment vertical="center" wrapText="1"/>
    </xf>
    <xf numFmtId="0" fontId="8" fillId="6" borderId="72" xfId="0" applyFont="1" applyFill="1" applyBorder="1" applyAlignment="1">
      <alignment horizontal="center" vertical="center"/>
    </xf>
    <xf numFmtId="3" fontId="8" fillId="41" borderId="72" xfId="0" applyNumberFormat="1" applyFont="1" applyFill="1" applyBorder="1" applyAlignment="1">
      <alignment horizontal="center" vertical="center"/>
    </xf>
    <xf numFmtId="3" fontId="9" fillId="6" borderId="72" xfId="0" applyNumberFormat="1" applyFont="1" applyFill="1" applyBorder="1" applyAlignment="1">
      <alignment horizontal="center" vertical="center" wrapText="1"/>
    </xf>
    <xf numFmtId="3" fontId="25" fillId="6" borderId="72" xfId="0" applyNumberFormat="1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vertical="center" wrapText="1"/>
    </xf>
    <xf numFmtId="0" fontId="4" fillId="41" borderId="71" xfId="0" applyFont="1" applyFill="1" applyBorder="1" applyAlignment="1">
      <alignment vertical="center" wrapText="1"/>
    </xf>
    <xf numFmtId="0" fontId="4" fillId="33" borderId="34" xfId="0" applyFont="1" applyFill="1" applyBorder="1" applyAlignment="1">
      <alignment vertical="center" wrapText="1"/>
    </xf>
    <xf numFmtId="0" fontId="4" fillId="41" borderId="71" xfId="0" applyFont="1" applyFill="1" applyBorder="1" applyAlignment="1">
      <alignment horizontal="left" vertical="center" wrapText="1"/>
    </xf>
    <xf numFmtId="0" fontId="5" fillId="41" borderId="71" xfId="0" applyFont="1" applyFill="1" applyBorder="1" applyAlignment="1">
      <alignment horizontal="left" vertical="center" wrapText="1"/>
    </xf>
    <xf numFmtId="3" fontId="107" fillId="6" borderId="72" xfId="0" applyNumberFormat="1" applyFont="1" applyFill="1" applyBorder="1" applyAlignment="1">
      <alignment horizontal="center" vertical="center" wrapText="1"/>
    </xf>
    <xf numFmtId="3" fontId="104" fillId="6" borderId="72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8" fillId="2" borderId="28" xfId="0" applyFont="1" applyFill="1" applyBorder="1" applyAlignment="1">
      <alignment horizontal="center" vertical="center"/>
    </xf>
    <xf numFmtId="3" fontId="8" fillId="42" borderId="28" xfId="0" applyNumberFormat="1" applyFont="1" applyFill="1" applyBorder="1" applyAlignment="1">
      <alignment horizontal="center" vertical="center"/>
    </xf>
    <xf numFmtId="3" fontId="107" fillId="2" borderId="28" xfId="0" applyNumberFormat="1" applyFont="1" applyFill="1" applyBorder="1" applyAlignment="1">
      <alignment horizontal="center" vertical="center" wrapText="1"/>
    </xf>
    <xf numFmtId="3" fontId="104" fillId="2" borderId="28" xfId="0" applyNumberFormat="1" applyFont="1" applyFill="1" applyBorder="1" applyAlignment="1">
      <alignment horizontal="center" vertical="center" wrapText="1"/>
    </xf>
    <xf numFmtId="3" fontId="8" fillId="41" borderId="72" xfId="0" applyNumberFormat="1" applyFont="1" applyFill="1" applyBorder="1" applyAlignment="1">
      <alignment horizontal="center" vertical="center" wrapText="1"/>
    </xf>
    <xf numFmtId="3" fontId="9" fillId="35" borderId="28" xfId="0" applyNumberFormat="1" applyFont="1" applyFill="1" applyBorder="1" applyAlignment="1">
      <alignment horizontal="center" vertical="center" wrapText="1"/>
    </xf>
    <xf numFmtId="3" fontId="107" fillId="0" borderId="28" xfId="0" applyNumberFormat="1" applyFont="1" applyFill="1" applyBorder="1" applyAlignment="1">
      <alignment horizontal="center" vertical="center" wrapText="1"/>
    </xf>
    <xf numFmtId="3" fontId="104" fillId="0" borderId="28" xfId="0" applyNumberFormat="1" applyFont="1" applyFill="1" applyBorder="1" applyAlignment="1">
      <alignment horizontal="center" vertical="center" wrapText="1"/>
    </xf>
    <xf numFmtId="0" fontId="5" fillId="42" borderId="71" xfId="0" applyFont="1" applyFill="1" applyBorder="1" applyAlignment="1">
      <alignment vertical="center" wrapText="1"/>
    </xf>
    <xf numFmtId="0" fontId="8" fillId="2" borderId="72" xfId="0" applyFont="1" applyFill="1" applyBorder="1" applyAlignment="1">
      <alignment horizontal="center" vertical="center"/>
    </xf>
    <xf numFmtId="3" fontId="9" fillId="42" borderId="72" xfId="0" applyNumberFormat="1" applyFont="1" applyFill="1" applyBorder="1" applyAlignment="1">
      <alignment horizontal="center" vertical="center" wrapText="1"/>
    </xf>
    <xf numFmtId="3" fontId="107" fillId="2" borderId="72" xfId="0" applyNumberFormat="1" applyFont="1" applyFill="1" applyBorder="1" applyAlignment="1">
      <alignment horizontal="center" vertical="center" wrapText="1"/>
    </xf>
    <xf numFmtId="3" fontId="104" fillId="2" borderId="72" xfId="0" applyNumberFormat="1" applyFont="1" applyFill="1" applyBorder="1" applyAlignment="1">
      <alignment horizontal="center" vertical="center" wrapText="1"/>
    </xf>
    <xf numFmtId="0" fontId="5" fillId="42" borderId="25" xfId="0" applyFont="1" applyFill="1" applyBorder="1" applyAlignment="1">
      <alignment vertical="center" wrapText="1"/>
    </xf>
    <xf numFmtId="0" fontId="5" fillId="42" borderId="34" xfId="0" applyFont="1" applyFill="1" applyBorder="1" applyAlignment="1">
      <alignment vertical="center" wrapText="1"/>
    </xf>
    <xf numFmtId="3" fontId="9" fillId="42" borderId="28" xfId="0" applyNumberFormat="1" applyFont="1" applyFill="1" applyBorder="1" applyAlignment="1">
      <alignment horizontal="center" vertical="center" wrapText="1"/>
    </xf>
    <xf numFmtId="0" fontId="5" fillId="42" borderId="71" xfId="0" applyFont="1" applyFill="1" applyBorder="1" applyAlignment="1">
      <alignment horizontal="left" vertical="center" wrapText="1"/>
    </xf>
    <xf numFmtId="3" fontId="8" fillId="2" borderId="72" xfId="0" applyNumberFormat="1" applyFont="1" applyFill="1" applyBorder="1" applyAlignment="1">
      <alignment horizontal="center" vertical="center" wrapText="1"/>
    </xf>
    <xf numFmtId="3" fontId="8" fillId="2" borderId="28" xfId="0" applyNumberFormat="1" applyFont="1" applyFill="1" applyBorder="1" applyAlignment="1">
      <alignment horizontal="center" vertical="center" wrapText="1"/>
    </xf>
    <xf numFmtId="3" fontId="102" fillId="42" borderId="72" xfId="0" applyNumberFormat="1" applyFont="1" applyFill="1" applyBorder="1" applyAlignment="1">
      <alignment horizontal="center" vertical="center" wrapText="1"/>
    </xf>
    <xf numFmtId="3" fontId="103" fillId="42" borderId="72" xfId="0" applyNumberFormat="1" applyFont="1" applyFill="1" applyBorder="1" applyAlignment="1">
      <alignment horizontal="center" vertical="center" wrapText="1"/>
    </xf>
    <xf numFmtId="0" fontId="4" fillId="42" borderId="25" xfId="0" applyFont="1" applyFill="1" applyBorder="1" applyAlignment="1">
      <alignment horizontal="left" vertical="center" wrapText="1"/>
    </xf>
    <xf numFmtId="3" fontId="103" fillId="33" borderId="28" xfId="0" applyNumberFormat="1" applyFont="1" applyFill="1" applyBorder="1" applyAlignment="1">
      <alignment horizontal="center" vertical="center" wrapText="1"/>
    </xf>
    <xf numFmtId="3" fontId="8" fillId="42" borderId="72" xfId="0" applyNumberFormat="1" applyFont="1" applyFill="1" applyBorder="1" applyAlignment="1">
      <alignment horizontal="center" vertical="center"/>
    </xf>
    <xf numFmtId="3" fontId="9" fillId="2" borderId="72" xfId="0" applyNumberFormat="1" applyFont="1" applyFill="1" applyBorder="1" applyAlignment="1">
      <alignment horizontal="center" vertical="center" wrapText="1"/>
    </xf>
    <xf numFmtId="3" fontId="8" fillId="42" borderId="28" xfId="0" applyNumberFormat="1" applyFont="1" applyFill="1" applyBorder="1" applyAlignment="1">
      <alignment horizontal="center" vertical="center" wrapText="1"/>
    </xf>
    <xf numFmtId="0" fontId="9" fillId="42" borderId="73" xfId="0" applyFont="1" applyFill="1" applyBorder="1" applyAlignment="1">
      <alignment horizontal="center" vertical="center" wrapText="1"/>
    </xf>
    <xf numFmtId="3" fontId="9" fillId="36" borderId="12" xfId="0" applyNumberFormat="1" applyFont="1" applyFill="1" applyBorder="1" applyAlignment="1">
      <alignment horizontal="center" vertical="center" wrapText="1"/>
    </xf>
    <xf numFmtId="3" fontId="25" fillId="2" borderId="12" xfId="0" applyNumberFormat="1" applyFont="1" applyFill="1" applyBorder="1" applyAlignment="1">
      <alignment horizontal="center" vertical="center" wrapText="1"/>
    </xf>
    <xf numFmtId="3" fontId="8" fillId="2" borderId="12" xfId="0" applyNumberFormat="1" applyFont="1" applyFill="1" applyBorder="1" applyAlignment="1">
      <alignment horizontal="center" vertical="center"/>
    </xf>
    <xf numFmtId="3" fontId="26" fillId="2" borderId="12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0" fontId="5" fillId="42" borderId="22" xfId="0" applyFont="1" applyFill="1" applyBorder="1" applyAlignment="1">
      <alignment vertical="center" wrapText="1"/>
    </xf>
    <xf numFmtId="0" fontId="8" fillId="2" borderId="18" xfId="0" applyFont="1" applyFill="1" applyBorder="1" applyAlignment="1">
      <alignment vertical="center"/>
    </xf>
    <xf numFmtId="3" fontId="102" fillId="42" borderId="45" xfId="0" applyNumberFormat="1" applyFont="1" applyFill="1" applyBorder="1" applyAlignment="1">
      <alignment horizontal="center" vertical="center" wrapText="1"/>
    </xf>
    <xf numFmtId="3" fontId="103" fillId="2" borderId="18" xfId="0" applyNumberFormat="1" applyFont="1" applyFill="1" applyBorder="1" applyAlignment="1">
      <alignment horizontal="center" vertical="center" wrapText="1"/>
    </xf>
    <xf numFmtId="0" fontId="5" fillId="42" borderId="15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vertical="center"/>
    </xf>
    <xf numFmtId="3" fontId="103" fillId="2" borderId="15" xfId="0" applyNumberFormat="1" applyFont="1" applyFill="1" applyBorder="1" applyAlignment="1">
      <alignment horizontal="center" vertical="center" wrapText="1"/>
    </xf>
    <xf numFmtId="3" fontId="25" fillId="2" borderId="72" xfId="0" applyNumberFormat="1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5" fillId="2" borderId="34" xfId="0" applyFont="1" applyFill="1" applyBorder="1" applyAlignment="1">
      <alignment horizontal="left" vertical="center" wrapText="1"/>
    </xf>
    <xf numFmtId="3" fontId="9" fillId="2" borderId="28" xfId="0" applyNumberFormat="1" applyFont="1" applyFill="1" applyBorder="1" applyAlignment="1">
      <alignment horizontal="center" vertical="center" wrapText="1"/>
    </xf>
    <xf numFmtId="3" fontId="25" fillId="2" borderId="28" xfId="0" applyNumberFormat="1" applyFont="1" applyFill="1" applyBorder="1" applyAlignment="1">
      <alignment horizontal="center" vertical="center" wrapText="1"/>
    </xf>
    <xf numFmtId="0" fontId="5" fillId="2" borderId="71" xfId="0" applyFont="1" applyFill="1" applyBorder="1" applyAlignment="1">
      <alignment horizontal="left" vertical="center" wrapText="1"/>
    </xf>
    <xf numFmtId="3" fontId="8" fillId="2" borderId="72" xfId="0" applyNumberFormat="1" applyFont="1" applyFill="1" applyBorder="1" applyAlignment="1">
      <alignment horizontal="center" vertical="center"/>
    </xf>
    <xf numFmtId="3" fontId="26" fillId="2" borderId="72" xfId="0" applyNumberFormat="1" applyFont="1" applyFill="1" applyBorder="1" applyAlignment="1">
      <alignment horizontal="center" vertical="center"/>
    </xf>
    <xf numFmtId="3" fontId="8" fillId="2" borderId="28" xfId="0" applyNumberFormat="1" applyFont="1" applyFill="1" applyBorder="1" applyAlignment="1">
      <alignment horizontal="center" vertical="center"/>
    </xf>
    <xf numFmtId="3" fontId="26" fillId="2" borderId="28" xfId="0" applyNumberFormat="1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/>
    </xf>
    <xf numFmtId="0" fontId="4" fillId="2" borderId="12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8" fillId="42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0" fillId="2" borderId="72" xfId="0" applyFont="1" applyFill="1" applyBorder="1" applyAlignment="1">
      <alignment horizontal="center"/>
    </xf>
    <xf numFmtId="0" fontId="4" fillId="2" borderId="25" xfId="0" applyFont="1" applyFill="1" applyBorder="1" applyAlignment="1">
      <alignment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0" fillId="0" borderId="72" xfId="0" applyFont="1" applyBorder="1" applyAlignment="1">
      <alignment horizontal="center"/>
    </xf>
    <xf numFmtId="0" fontId="21" fillId="2" borderId="12" xfId="0" applyFont="1" applyFill="1" applyBorder="1" applyAlignment="1">
      <alignment horizontal="center"/>
    </xf>
    <xf numFmtId="0" fontId="8" fillId="36" borderId="13" xfId="0" applyFont="1" applyFill="1" applyBorder="1" applyAlignment="1">
      <alignment horizontal="center" vertical="center"/>
    </xf>
    <xf numFmtId="0" fontId="8" fillId="36" borderId="12" xfId="0" applyFont="1" applyFill="1" applyBorder="1" applyAlignment="1">
      <alignment horizontal="center" vertical="center"/>
    </xf>
    <xf numFmtId="0" fontId="8" fillId="36" borderId="15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8" fillId="0" borderId="13" xfId="0" applyFont="1" applyFill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3" fontId="102" fillId="33" borderId="72" xfId="0" applyNumberFormat="1" applyFont="1" applyFill="1" applyBorder="1" applyAlignment="1">
      <alignment horizontal="center" vertical="center" wrapText="1"/>
    </xf>
    <xf numFmtId="3" fontId="103" fillId="33" borderId="72" xfId="0" applyNumberFormat="1" applyFont="1" applyFill="1" applyBorder="1" applyAlignment="1">
      <alignment horizontal="center" vertical="center" wrapText="1"/>
    </xf>
    <xf numFmtId="165" fontId="103" fillId="33" borderId="28" xfId="0" applyNumberFormat="1" applyFont="1" applyFill="1" applyBorder="1" applyAlignment="1">
      <alignment horizontal="center"/>
    </xf>
    <xf numFmtId="3" fontId="103" fillId="35" borderId="28" xfId="0" applyNumberFormat="1" applyFont="1" applyFill="1" applyBorder="1" applyAlignment="1">
      <alignment horizontal="center"/>
    </xf>
    <xf numFmtId="0" fontId="15" fillId="0" borderId="28" xfId="0" applyFont="1" applyBorder="1" applyAlignment="1">
      <alignment/>
    </xf>
    <xf numFmtId="0" fontId="4" fillId="2" borderId="34" xfId="0" applyFont="1" applyFill="1" applyBorder="1" applyAlignment="1">
      <alignment vertical="center" wrapText="1"/>
    </xf>
    <xf numFmtId="0" fontId="8" fillId="42" borderId="28" xfId="0" applyFont="1" applyFill="1" applyBorder="1" applyAlignment="1">
      <alignment horizontal="center" vertical="center" wrapText="1"/>
    </xf>
    <xf numFmtId="0" fontId="21" fillId="2" borderId="28" xfId="0" applyFont="1" applyFill="1" applyBorder="1" applyAlignment="1">
      <alignment horizontal="center"/>
    </xf>
    <xf numFmtId="165" fontId="4" fillId="42" borderId="44" xfId="0" applyNumberFormat="1" applyFont="1" applyFill="1" applyBorder="1" applyAlignment="1">
      <alignment/>
    </xf>
    <xf numFmtId="3" fontId="4" fillId="42" borderId="13" xfId="0" applyNumberFormat="1" applyFont="1" applyFill="1" applyBorder="1" applyAlignment="1">
      <alignment horizontal="center"/>
    </xf>
    <xf numFmtId="3" fontId="106" fillId="2" borderId="13" xfId="0" applyNumberFormat="1" applyFont="1" applyFill="1" applyBorder="1" applyAlignment="1">
      <alignment horizontal="center"/>
    </xf>
    <xf numFmtId="3" fontId="23" fillId="2" borderId="51" xfId="0" applyNumberFormat="1" applyFont="1" applyFill="1" applyBorder="1" applyAlignment="1">
      <alignment horizontal="center"/>
    </xf>
    <xf numFmtId="165" fontId="8" fillId="42" borderId="25" xfId="0" applyNumberFormat="1" applyFont="1" applyFill="1" applyBorder="1" applyAlignment="1">
      <alignment/>
    </xf>
    <xf numFmtId="3" fontId="14" fillId="42" borderId="12" xfId="0" applyNumberFormat="1" applyFont="1" applyFill="1" applyBorder="1" applyAlignment="1">
      <alignment horizontal="center"/>
    </xf>
    <xf numFmtId="3" fontId="109" fillId="2" borderId="12" xfId="0" applyNumberFormat="1" applyFont="1" applyFill="1" applyBorder="1" applyAlignment="1">
      <alignment horizontal="center"/>
    </xf>
    <xf numFmtId="3" fontId="26" fillId="2" borderId="24" xfId="0" applyNumberFormat="1" applyFont="1" applyFill="1" applyBorder="1" applyAlignment="1">
      <alignment horizontal="center"/>
    </xf>
    <xf numFmtId="165" fontId="4" fillId="42" borderId="25" xfId="0" applyNumberFormat="1" applyFont="1" applyFill="1" applyBorder="1" applyAlignment="1">
      <alignment/>
    </xf>
    <xf numFmtId="3" fontId="4" fillId="42" borderId="12" xfId="0" applyNumberFormat="1" applyFont="1" applyFill="1" applyBorder="1" applyAlignment="1">
      <alignment horizontal="center"/>
    </xf>
    <xf numFmtId="3" fontId="106" fillId="2" borderId="12" xfId="0" applyNumberFormat="1" applyFont="1" applyFill="1" applyBorder="1" applyAlignment="1">
      <alignment horizontal="center"/>
    </xf>
    <xf numFmtId="3" fontId="23" fillId="2" borderId="24" xfId="0" applyNumberFormat="1" applyFont="1" applyFill="1" applyBorder="1" applyAlignment="1">
      <alignment horizontal="center"/>
    </xf>
    <xf numFmtId="165" fontId="8" fillId="42" borderId="33" xfId="0" applyNumberFormat="1" applyFont="1" applyFill="1" applyBorder="1" applyAlignment="1">
      <alignment/>
    </xf>
    <xf numFmtId="165" fontId="8" fillId="42" borderId="43" xfId="0" applyNumberFormat="1" applyFont="1" applyFill="1" applyBorder="1" applyAlignment="1">
      <alignment/>
    </xf>
    <xf numFmtId="3" fontId="14" fillId="42" borderId="15" xfId="0" applyNumberFormat="1" applyFont="1" applyFill="1" applyBorder="1" applyAlignment="1">
      <alignment horizontal="center"/>
    </xf>
    <xf numFmtId="3" fontId="109" fillId="2" borderId="15" xfId="0" applyNumberFormat="1" applyFont="1" applyFill="1" applyBorder="1" applyAlignment="1">
      <alignment horizontal="center"/>
    </xf>
    <xf numFmtId="3" fontId="26" fillId="2" borderId="58" xfId="0" applyNumberFormat="1" applyFont="1" applyFill="1" applyBorder="1" applyAlignment="1">
      <alignment horizontal="center"/>
    </xf>
    <xf numFmtId="3" fontId="8" fillId="42" borderId="12" xfId="0" applyNumberFormat="1" applyFont="1" applyFill="1" applyBorder="1" applyAlignment="1">
      <alignment horizontal="center"/>
    </xf>
    <xf numFmtId="3" fontId="107" fillId="2" borderId="12" xfId="0" applyNumberFormat="1" applyFont="1" applyFill="1" applyBorder="1" applyAlignment="1">
      <alignment horizontal="center"/>
    </xf>
    <xf numFmtId="3" fontId="4" fillId="42" borderId="31" xfId="0" applyNumberFormat="1" applyFont="1" applyFill="1" applyBorder="1" applyAlignment="1">
      <alignment horizontal="center"/>
    </xf>
    <xf numFmtId="3" fontId="8" fillId="42" borderId="32" xfId="0" applyNumberFormat="1" applyFont="1" applyFill="1" applyBorder="1" applyAlignment="1">
      <alignment horizontal="center"/>
    </xf>
    <xf numFmtId="3" fontId="8" fillId="42" borderId="75" xfId="0" applyNumberFormat="1" applyFont="1" applyFill="1" applyBorder="1" applyAlignment="1">
      <alignment horizontal="center"/>
    </xf>
    <xf numFmtId="3" fontId="107" fillId="2" borderId="15" xfId="0" applyNumberFormat="1" applyFont="1" applyFill="1" applyBorder="1" applyAlignment="1">
      <alignment horizontal="center"/>
    </xf>
    <xf numFmtId="3" fontId="4" fillId="42" borderId="74" xfId="0" applyNumberFormat="1" applyFont="1" applyFill="1" applyBorder="1" applyAlignment="1">
      <alignment horizontal="center"/>
    </xf>
    <xf numFmtId="3" fontId="8" fillId="42" borderId="15" xfId="0" applyNumberFormat="1" applyFont="1" applyFill="1" applyBorder="1" applyAlignment="1">
      <alignment horizontal="center"/>
    </xf>
    <xf numFmtId="165" fontId="4" fillId="42" borderId="33" xfId="0" applyNumberFormat="1" applyFont="1" applyFill="1" applyBorder="1" applyAlignment="1">
      <alignment/>
    </xf>
    <xf numFmtId="3" fontId="14" fillId="42" borderId="32" xfId="0" applyNumberFormat="1" applyFont="1" applyFill="1" applyBorder="1" applyAlignment="1">
      <alignment horizontal="center"/>
    </xf>
    <xf numFmtId="165" fontId="102" fillId="42" borderId="18" xfId="0" applyNumberFormat="1" applyFont="1" applyFill="1" applyBorder="1" applyAlignment="1">
      <alignment horizontal="center"/>
    </xf>
    <xf numFmtId="165" fontId="103" fillId="42" borderId="18" xfId="0" applyNumberFormat="1" applyFont="1" applyFill="1" applyBorder="1" applyAlignment="1">
      <alignment horizontal="center"/>
    </xf>
    <xf numFmtId="3" fontId="106" fillId="42" borderId="16" xfId="0" applyNumberFormat="1" applyFont="1" applyFill="1" applyBorder="1" applyAlignment="1">
      <alignment horizontal="center"/>
    </xf>
    <xf numFmtId="3" fontId="106" fillId="42" borderId="12" xfId="0" applyNumberFormat="1" applyFont="1" applyFill="1" applyBorder="1" applyAlignment="1">
      <alignment horizontal="center"/>
    </xf>
    <xf numFmtId="3" fontId="8" fillId="42" borderId="37" xfId="0" applyNumberFormat="1" applyFont="1" applyFill="1" applyBorder="1" applyAlignment="1">
      <alignment horizontal="center"/>
    </xf>
    <xf numFmtId="3" fontId="8" fillId="42" borderId="29" xfId="0" applyNumberFormat="1" applyFont="1" applyFill="1" applyBorder="1" applyAlignment="1">
      <alignment horizontal="center"/>
    </xf>
    <xf numFmtId="3" fontId="8" fillId="2" borderId="12" xfId="0" applyNumberFormat="1" applyFont="1" applyFill="1" applyBorder="1" applyAlignment="1">
      <alignment horizontal="center"/>
    </xf>
    <xf numFmtId="3" fontId="8" fillId="2" borderId="35" xfId="0" applyNumberFormat="1" applyFont="1" applyFill="1" applyBorder="1" applyAlignment="1">
      <alignment horizontal="center"/>
    </xf>
    <xf numFmtId="3" fontId="8" fillId="42" borderId="30" xfId="0" applyNumberFormat="1" applyFont="1" applyFill="1" applyBorder="1" applyAlignment="1">
      <alignment horizontal="center"/>
    </xf>
    <xf numFmtId="3" fontId="8" fillId="2" borderId="36" xfId="0" applyNumberFormat="1" applyFont="1" applyFill="1" applyBorder="1" applyAlignment="1">
      <alignment horizontal="center"/>
    </xf>
    <xf numFmtId="3" fontId="8" fillId="42" borderId="17" xfId="0" applyNumberFormat="1" applyFont="1" applyFill="1" applyBorder="1" applyAlignment="1">
      <alignment horizontal="center"/>
    </xf>
    <xf numFmtId="3" fontId="8" fillId="2" borderId="10" xfId="0" applyNumberFormat="1" applyFont="1" applyFill="1" applyBorder="1" applyAlignment="1">
      <alignment horizontal="center"/>
    </xf>
    <xf numFmtId="165" fontId="102" fillId="42" borderId="12" xfId="0" applyNumberFormat="1" applyFont="1" applyFill="1" applyBorder="1" applyAlignment="1">
      <alignment horizontal="center"/>
    </xf>
    <xf numFmtId="165" fontId="103" fillId="42" borderId="12" xfId="0" applyNumberFormat="1" applyFont="1" applyFill="1" applyBorder="1" applyAlignment="1">
      <alignment horizontal="center"/>
    </xf>
    <xf numFmtId="3" fontId="4" fillId="42" borderId="23" xfId="0" applyNumberFormat="1" applyFont="1" applyFill="1" applyBorder="1" applyAlignment="1">
      <alignment horizontal="center"/>
    </xf>
    <xf numFmtId="3" fontId="106" fillId="2" borderId="45" xfId="0" applyNumberFormat="1" applyFont="1" applyFill="1" applyBorder="1" applyAlignment="1">
      <alignment horizontal="center"/>
    </xf>
    <xf numFmtId="3" fontId="4" fillId="42" borderId="16" xfId="0" applyNumberFormat="1" applyFont="1" applyFill="1" applyBorder="1" applyAlignment="1">
      <alignment horizontal="center"/>
    </xf>
    <xf numFmtId="3" fontId="106" fillId="2" borderId="35" xfId="0" applyNumberFormat="1" applyFont="1" applyFill="1" applyBorder="1" applyAlignment="1">
      <alignment horizontal="center"/>
    </xf>
    <xf numFmtId="3" fontId="107" fillId="2" borderId="37" xfId="0" applyNumberFormat="1" applyFont="1" applyFill="1" applyBorder="1" applyAlignment="1">
      <alignment horizontal="center"/>
    </xf>
    <xf numFmtId="3" fontId="8" fillId="2" borderId="38" xfId="0" applyNumberFormat="1" applyFont="1" applyFill="1" applyBorder="1" applyAlignment="1">
      <alignment horizontal="center"/>
    </xf>
    <xf numFmtId="3" fontId="8" fillId="2" borderId="11" xfId="0" applyNumberFormat="1" applyFont="1" applyFill="1" applyBorder="1" applyAlignment="1">
      <alignment horizontal="center"/>
    </xf>
    <xf numFmtId="165" fontId="102" fillId="42" borderId="15" xfId="0" applyNumberFormat="1" applyFont="1" applyFill="1" applyBorder="1" applyAlignment="1">
      <alignment horizontal="center"/>
    </xf>
    <xf numFmtId="165" fontId="103" fillId="42" borderId="15" xfId="0" applyNumberFormat="1" applyFont="1" applyFill="1" applyBorder="1" applyAlignment="1">
      <alignment horizontal="center"/>
    </xf>
    <xf numFmtId="3" fontId="107" fillId="42" borderId="12" xfId="0" applyNumberFormat="1" applyFont="1" applyFill="1" applyBorder="1" applyAlignment="1">
      <alignment horizontal="center"/>
    </xf>
    <xf numFmtId="3" fontId="8" fillId="42" borderId="31" xfId="0" applyNumberFormat="1" applyFont="1" applyFill="1" applyBorder="1" applyAlignment="1">
      <alignment horizontal="center"/>
    </xf>
    <xf numFmtId="165" fontId="102" fillId="42" borderId="21" xfId="0" applyNumberFormat="1" applyFont="1" applyFill="1" applyBorder="1" applyAlignment="1">
      <alignment horizontal="center"/>
    </xf>
    <xf numFmtId="165" fontId="103" fillId="42" borderId="21" xfId="0" applyNumberFormat="1" applyFont="1" applyFill="1" applyBorder="1" applyAlignment="1">
      <alignment horizontal="center"/>
    </xf>
    <xf numFmtId="3" fontId="8" fillId="2" borderId="15" xfId="0" applyNumberFormat="1" applyFont="1" applyFill="1" applyBorder="1" applyAlignment="1">
      <alignment horizontal="center"/>
    </xf>
    <xf numFmtId="165" fontId="102" fillId="42" borderId="10" xfId="0" applyNumberFormat="1" applyFont="1" applyFill="1" applyBorder="1" applyAlignment="1">
      <alignment horizontal="center"/>
    </xf>
    <xf numFmtId="165" fontId="103" fillId="42" borderId="10" xfId="0" applyNumberFormat="1" applyFont="1" applyFill="1" applyBorder="1" applyAlignment="1">
      <alignment horizontal="center"/>
    </xf>
    <xf numFmtId="3" fontId="8" fillId="42" borderId="19" xfId="0" applyNumberFormat="1" applyFont="1" applyFill="1" applyBorder="1" applyAlignment="1">
      <alignment horizontal="center"/>
    </xf>
    <xf numFmtId="3" fontId="107" fillId="2" borderId="19" xfId="0" applyNumberFormat="1" applyFont="1" applyFill="1" applyBorder="1" applyAlignment="1">
      <alignment horizontal="center"/>
    </xf>
    <xf numFmtId="3" fontId="8" fillId="2" borderId="16" xfId="0" applyNumberFormat="1" applyFont="1" applyFill="1" applyBorder="1" applyAlignment="1">
      <alignment horizontal="center"/>
    </xf>
    <xf numFmtId="3" fontId="8" fillId="42" borderId="16" xfId="0" applyNumberFormat="1" applyFont="1" applyFill="1" applyBorder="1" applyAlignment="1">
      <alignment horizontal="center"/>
    </xf>
    <xf numFmtId="3" fontId="107" fillId="2" borderId="16" xfId="0" applyNumberFormat="1" applyFont="1" applyFill="1" applyBorder="1" applyAlignment="1">
      <alignment horizontal="center"/>
    </xf>
    <xf numFmtId="3" fontId="107" fillId="2" borderId="35" xfId="0" applyNumberFormat="1" applyFont="1" applyFill="1" applyBorder="1" applyAlignment="1">
      <alignment horizontal="center"/>
    </xf>
    <xf numFmtId="3" fontId="107" fillId="42" borderId="19" xfId="0" applyNumberFormat="1" applyFont="1" applyFill="1" applyBorder="1" applyAlignment="1">
      <alignment horizontal="center"/>
    </xf>
    <xf numFmtId="3" fontId="107" fillId="2" borderId="20" xfId="0" applyNumberFormat="1" applyFont="1" applyFill="1" applyBorder="1" applyAlignment="1">
      <alignment horizontal="center"/>
    </xf>
    <xf numFmtId="3" fontId="107" fillId="42" borderId="16" xfId="0" applyNumberFormat="1" applyFont="1" applyFill="1" applyBorder="1" applyAlignment="1">
      <alignment horizontal="center"/>
    </xf>
    <xf numFmtId="3" fontId="106" fillId="42" borderId="23" xfId="0" applyNumberFormat="1" applyFont="1" applyFill="1" applyBorder="1" applyAlignment="1">
      <alignment horizontal="center"/>
    </xf>
    <xf numFmtId="0" fontId="39" fillId="0" borderId="76" xfId="0" applyFont="1" applyBorder="1" applyAlignment="1">
      <alignment horizontal="center"/>
    </xf>
    <xf numFmtId="0" fontId="35" fillId="0" borderId="12" xfId="0" applyFont="1" applyBorder="1" applyAlignment="1">
      <alignment horizontal="center" vertical="center"/>
    </xf>
    <xf numFmtId="0" fontId="35" fillId="2" borderId="12" xfId="0" applyFont="1" applyFill="1" applyBorder="1" applyAlignment="1">
      <alignment horizontal="center" vertical="center"/>
    </xf>
    <xf numFmtId="3" fontId="35" fillId="2" borderId="12" xfId="0" applyNumberFormat="1" applyFont="1" applyFill="1" applyBorder="1" applyAlignment="1">
      <alignment horizontal="center" vertical="center"/>
    </xf>
    <xf numFmtId="0" fontId="35" fillId="36" borderId="12" xfId="0" applyFont="1" applyFill="1" applyBorder="1" applyAlignment="1">
      <alignment horizontal="center" vertical="center"/>
    </xf>
    <xf numFmtId="3" fontId="35" fillId="36" borderId="12" xfId="0" applyNumberFormat="1" applyFont="1" applyFill="1" applyBorder="1" applyAlignment="1">
      <alignment horizontal="center" vertical="center"/>
    </xf>
    <xf numFmtId="0" fontId="40" fillId="42" borderId="71" xfId="0" applyFont="1" applyFill="1" applyBorder="1" applyAlignment="1">
      <alignment horizontal="left" vertical="center" wrapText="1"/>
    </xf>
    <xf numFmtId="0" fontId="35" fillId="2" borderId="72" xfId="0" applyFont="1" applyFill="1" applyBorder="1" applyAlignment="1">
      <alignment horizontal="center" vertical="center"/>
    </xf>
    <xf numFmtId="3" fontId="35" fillId="2" borderId="72" xfId="0" applyNumberFormat="1" applyFont="1" applyFill="1" applyBorder="1" applyAlignment="1">
      <alignment horizontal="center" vertical="center"/>
    </xf>
    <xf numFmtId="0" fontId="40" fillId="42" borderId="25" xfId="0" applyFont="1" applyFill="1" applyBorder="1" applyAlignment="1">
      <alignment horizontal="left" vertical="center" wrapText="1"/>
    </xf>
    <xf numFmtId="0" fontId="40" fillId="35" borderId="25" xfId="0" applyFont="1" applyFill="1" applyBorder="1" applyAlignment="1">
      <alignment horizontal="left" vertical="center" wrapText="1"/>
    </xf>
    <xf numFmtId="0" fontId="40" fillId="42" borderId="34" xfId="0" applyFont="1" applyFill="1" applyBorder="1" applyAlignment="1">
      <alignment horizontal="left" vertical="center" wrapText="1"/>
    </xf>
    <xf numFmtId="0" fontId="35" fillId="2" borderId="28" xfId="0" applyFont="1" applyFill="1" applyBorder="1" applyAlignment="1">
      <alignment horizontal="center" vertical="center"/>
    </xf>
    <xf numFmtId="3" fontId="35" fillId="2" borderId="28" xfId="0" applyNumberFormat="1" applyFont="1" applyFill="1" applyBorder="1" applyAlignment="1">
      <alignment horizontal="center" vertical="center"/>
    </xf>
    <xf numFmtId="3" fontId="9" fillId="42" borderId="12" xfId="0" applyNumberFormat="1" applyFont="1" applyFill="1" applyBorder="1" applyAlignment="1">
      <alignment horizontal="center" vertical="center" wrapText="1"/>
    </xf>
    <xf numFmtId="0" fontId="106" fillId="0" borderId="31" xfId="0" applyFont="1" applyBorder="1" applyAlignment="1">
      <alignment horizontal="left"/>
    </xf>
    <xf numFmtId="0" fontId="5" fillId="35" borderId="25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9" fontId="46" fillId="43" borderId="12" xfId="0" applyNumberFormat="1" applyFont="1" applyFill="1" applyBorder="1" applyAlignment="1">
      <alignment horizontal="center" vertical="center"/>
    </xf>
    <xf numFmtId="0" fontId="41" fillId="0" borderId="26" xfId="0" applyFont="1" applyBorder="1" applyAlignment="1">
      <alignment horizontal="left" vertical="center"/>
    </xf>
    <xf numFmtId="0" fontId="28" fillId="0" borderId="0" xfId="0" applyFont="1" applyBorder="1" applyAlignment="1">
      <alignment horizontal="right" vertical="top"/>
    </xf>
    <xf numFmtId="0" fontId="28" fillId="0" borderId="0" xfId="0" applyFont="1" applyBorder="1" applyAlignment="1">
      <alignment horizontal="left" vertical="top"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28" fillId="0" borderId="0" xfId="0" applyFont="1" applyBorder="1" applyAlignment="1">
      <alignment horizontal="right" vertical="center"/>
    </xf>
    <xf numFmtId="0" fontId="28" fillId="0" borderId="12" xfId="0" applyFont="1" applyFill="1" applyBorder="1" applyAlignment="1">
      <alignment horizontal="center" vertical="top"/>
    </xf>
    <xf numFmtId="169" fontId="48" fillId="44" borderId="12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10" fontId="19" fillId="37" borderId="12" xfId="0" applyNumberFormat="1" applyFont="1" applyFill="1" applyBorder="1" applyAlignment="1">
      <alignment horizontal="center" vertical="center"/>
    </xf>
    <xf numFmtId="3" fontId="8" fillId="6" borderId="72" xfId="0" applyNumberFormat="1" applyFont="1" applyFill="1" applyBorder="1" applyAlignment="1">
      <alignment horizontal="center" vertical="center"/>
    </xf>
    <xf numFmtId="3" fontId="26" fillId="6" borderId="72" xfId="0" applyNumberFormat="1" applyFont="1" applyFill="1" applyBorder="1" applyAlignment="1">
      <alignment horizontal="center" vertical="center"/>
    </xf>
    <xf numFmtId="3" fontId="8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23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/>
    </xf>
    <xf numFmtId="3" fontId="0" fillId="0" borderId="0" xfId="0" applyNumberFormat="1" applyFont="1" applyAlignment="1">
      <alignment horizontal="right"/>
    </xf>
    <xf numFmtId="3" fontId="15" fillId="0" borderId="0" xfId="0" applyNumberFormat="1" applyFont="1" applyAlignment="1">
      <alignment horizontal="right"/>
    </xf>
    <xf numFmtId="3" fontId="26" fillId="0" borderId="0" xfId="0" applyNumberFormat="1" applyFont="1" applyAlignment="1">
      <alignment horizontal="center" vertical="center"/>
    </xf>
    <xf numFmtId="3" fontId="0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3" fontId="34" fillId="0" borderId="0" xfId="0" applyNumberFormat="1" applyFont="1" applyAlignment="1">
      <alignment/>
    </xf>
    <xf numFmtId="3" fontId="35" fillId="0" borderId="0" xfId="0" applyNumberFormat="1" applyFont="1" applyAlignment="1">
      <alignment horizontal="center"/>
    </xf>
    <xf numFmtId="3" fontId="35" fillId="0" borderId="0" xfId="0" applyNumberFormat="1" applyFont="1" applyAlignment="1">
      <alignment/>
    </xf>
    <xf numFmtId="3" fontId="34" fillId="40" borderId="0" xfId="0" applyNumberFormat="1" applyFont="1" applyFill="1" applyAlignment="1">
      <alignment/>
    </xf>
    <xf numFmtId="0" fontId="49" fillId="0" borderId="12" xfId="48" applyFont="1" applyBorder="1" applyAlignment="1">
      <alignment horizontal="left" vertical="center" wrapText="1"/>
    </xf>
    <xf numFmtId="0" fontId="85" fillId="0" borderId="12" xfId="48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85" fillId="0" borderId="37" xfId="48" applyBorder="1" applyAlignment="1">
      <alignment horizontal="left" vertical="center" wrapText="1"/>
    </xf>
    <xf numFmtId="0" fontId="85" fillId="0" borderId="32" xfId="48" applyBorder="1" applyAlignment="1">
      <alignment horizontal="left" vertical="center" wrapText="1"/>
    </xf>
    <xf numFmtId="0" fontId="85" fillId="0" borderId="31" xfId="48" applyBorder="1" applyAlignment="1">
      <alignment horizontal="left" vertical="center" wrapText="1"/>
    </xf>
    <xf numFmtId="3" fontId="24" fillId="6" borderId="0" xfId="0" applyNumberFormat="1" applyFont="1" applyFill="1" applyBorder="1" applyAlignment="1">
      <alignment horizontal="center" vertical="center" wrapText="1"/>
    </xf>
    <xf numFmtId="3" fontId="102" fillId="33" borderId="15" xfId="0" applyNumberFormat="1" applyFont="1" applyFill="1" applyBorder="1" applyAlignment="1">
      <alignment horizontal="center" vertical="center" wrapText="1"/>
    </xf>
    <xf numFmtId="3" fontId="102" fillId="33" borderId="13" xfId="0" applyNumberFormat="1" applyFont="1" applyFill="1" applyBorder="1" applyAlignment="1">
      <alignment horizontal="center" vertical="center" wrapText="1"/>
    </xf>
    <xf numFmtId="3" fontId="103" fillId="33" borderId="15" xfId="0" applyNumberFormat="1" applyFont="1" applyFill="1" applyBorder="1" applyAlignment="1">
      <alignment horizontal="center" vertical="center"/>
    </xf>
    <xf numFmtId="3" fontId="103" fillId="33" borderId="13" xfId="0" applyNumberFormat="1" applyFont="1" applyFill="1" applyBorder="1" applyAlignment="1">
      <alignment horizontal="center" vertical="center"/>
    </xf>
    <xf numFmtId="3" fontId="102" fillId="42" borderId="15" xfId="0" applyNumberFormat="1" applyFont="1" applyFill="1" applyBorder="1" applyAlignment="1">
      <alignment horizontal="center" vertical="center" wrapText="1"/>
    </xf>
    <xf numFmtId="3" fontId="102" fillId="42" borderId="13" xfId="0" applyNumberFormat="1" applyFont="1" applyFill="1" applyBorder="1" applyAlignment="1">
      <alignment horizontal="center" vertical="center" wrapText="1"/>
    </xf>
    <xf numFmtId="3" fontId="103" fillId="42" borderId="15" xfId="0" applyNumberFormat="1" applyFont="1" applyFill="1" applyBorder="1" applyAlignment="1">
      <alignment horizontal="center" vertical="center"/>
    </xf>
    <xf numFmtId="3" fontId="103" fillId="42" borderId="13" xfId="0" applyNumberFormat="1" applyFont="1" applyFill="1" applyBorder="1" applyAlignment="1">
      <alignment horizontal="center" vertical="center"/>
    </xf>
    <xf numFmtId="3" fontId="102" fillId="42" borderId="10" xfId="0" applyNumberFormat="1" applyFont="1" applyFill="1" applyBorder="1" applyAlignment="1">
      <alignment horizontal="center" vertical="center" wrapText="1"/>
    </xf>
    <xf numFmtId="3" fontId="102" fillId="42" borderId="46" xfId="0" applyNumberFormat="1" applyFont="1" applyFill="1" applyBorder="1" applyAlignment="1">
      <alignment horizontal="center" vertical="center" wrapText="1"/>
    </xf>
    <xf numFmtId="3" fontId="103" fillId="42" borderId="10" xfId="0" applyNumberFormat="1" applyFont="1" applyFill="1" applyBorder="1" applyAlignment="1">
      <alignment horizontal="center" vertical="center"/>
    </xf>
    <xf numFmtId="3" fontId="103" fillId="42" borderId="46" xfId="0" applyNumberFormat="1" applyFont="1" applyFill="1" applyBorder="1" applyAlignment="1">
      <alignment horizontal="center" vertical="center"/>
    </xf>
    <xf numFmtId="3" fontId="103" fillId="42" borderId="45" xfId="0" applyNumberFormat="1" applyFont="1" applyFill="1" applyBorder="1" applyAlignment="1">
      <alignment horizontal="center" vertical="center"/>
    </xf>
    <xf numFmtId="3" fontId="102" fillId="33" borderId="10" xfId="0" applyNumberFormat="1" applyFont="1" applyFill="1" applyBorder="1" applyAlignment="1">
      <alignment horizontal="center" vertical="center" wrapText="1"/>
    </xf>
    <xf numFmtId="3" fontId="102" fillId="33" borderId="45" xfId="0" applyNumberFormat="1" applyFont="1" applyFill="1" applyBorder="1" applyAlignment="1">
      <alignment horizontal="center" vertical="center" wrapText="1"/>
    </xf>
    <xf numFmtId="3" fontId="103" fillId="33" borderId="10" xfId="0" applyNumberFormat="1" applyFont="1" applyFill="1" applyBorder="1" applyAlignment="1">
      <alignment horizontal="center" vertical="center"/>
    </xf>
    <xf numFmtId="3" fontId="103" fillId="33" borderId="45" xfId="0" applyNumberFormat="1" applyFont="1" applyFill="1" applyBorder="1" applyAlignment="1">
      <alignment horizontal="center" vertical="center"/>
    </xf>
    <xf numFmtId="3" fontId="102" fillId="42" borderId="45" xfId="0" applyNumberFormat="1" applyFont="1" applyFill="1" applyBorder="1" applyAlignment="1">
      <alignment horizontal="center" vertical="center" wrapText="1"/>
    </xf>
    <xf numFmtId="0" fontId="5" fillId="42" borderId="43" xfId="0" applyFont="1" applyFill="1" applyBorder="1" applyAlignment="1">
      <alignment horizontal="left" vertical="center" wrapText="1"/>
    </xf>
    <xf numFmtId="0" fontId="5" fillId="42" borderId="44" xfId="0" applyFont="1" applyFill="1" applyBorder="1" applyAlignment="1">
      <alignment horizontal="left" vertical="center" wrapText="1"/>
    </xf>
    <xf numFmtId="3" fontId="102" fillId="42" borderId="77" xfId="0" applyNumberFormat="1" applyFont="1" applyFill="1" applyBorder="1" applyAlignment="1">
      <alignment horizontal="center" vertical="center" wrapText="1"/>
    </xf>
    <xf numFmtId="3" fontId="103" fillId="42" borderId="77" xfId="0" applyNumberFormat="1" applyFont="1" applyFill="1" applyBorder="1" applyAlignment="1">
      <alignment horizontal="center" vertical="center"/>
    </xf>
    <xf numFmtId="0" fontId="5" fillId="42" borderId="66" xfId="0" applyFont="1" applyFill="1" applyBorder="1" applyAlignment="1">
      <alignment horizontal="left" vertical="center" wrapText="1"/>
    </xf>
    <xf numFmtId="0" fontId="5" fillId="42" borderId="64" xfId="0" applyFont="1" applyFill="1" applyBorder="1" applyAlignment="1">
      <alignment horizontal="left" vertical="center" wrapText="1"/>
    </xf>
    <xf numFmtId="0" fontId="5" fillId="33" borderId="66" xfId="0" applyFont="1" applyFill="1" applyBorder="1" applyAlignment="1">
      <alignment horizontal="left" vertical="center" wrapText="1"/>
    </xf>
    <xf numFmtId="0" fontId="5" fillId="33" borderId="64" xfId="0" applyFont="1" applyFill="1" applyBorder="1" applyAlignment="1">
      <alignment horizontal="left" vertical="center" wrapText="1"/>
    </xf>
    <xf numFmtId="0" fontId="5" fillId="42" borderId="78" xfId="0" applyFont="1" applyFill="1" applyBorder="1" applyAlignment="1">
      <alignment horizontal="left" vertical="center" wrapText="1"/>
    </xf>
    <xf numFmtId="0" fontId="5" fillId="35" borderId="43" xfId="0" applyFont="1" applyFill="1" applyBorder="1" applyAlignment="1">
      <alignment horizontal="left" vertical="center" wrapText="1"/>
    </xf>
    <xf numFmtId="0" fontId="5" fillId="35" borderId="44" xfId="0" applyFont="1" applyFill="1" applyBorder="1" applyAlignment="1">
      <alignment horizontal="left" vertical="center" wrapText="1"/>
    </xf>
    <xf numFmtId="0" fontId="5" fillId="42" borderId="79" xfId="0" applyFont="1" applyFill="1" applyBorder="1" applyAlignment="1">
      <alignment horizontal="left" vertical="center" wrapText="1"/>
    </xf>
    <xf numFmtId="3" fontId="5" fillId="42" borderId="72" xfId="0" applyNumberFormat="1" applyFont="1" applyFill="1" applyBorder="1" applyAlignment="1">
      <alignment horizontal="center" vertical="center" wrapText="1"/>
    </xf>
    <xf numFmtId="3" fontId="5" fillId="42" borderId="12" xfId="0" applyNumberFormat="1" applyFont="1" applyFill="1" applyBorder="1" applyAlignment="1">
      <alignment horizontal="center" vertical="center" wrapText="1"/>
    </xf>
    <xf numFmtId="3" fontId="106" fillId="2" borderId="80" xfId="0" applyNumberFormat="1" applyFont="1" applyFill="1" applyBorder="1" applyAlignment="1">
      <alignment horizontal="center" vertical="center" wrapText="1"/>
    </xf>
    <xf numFmtId="3" fontId="106" fillId="2" borderId="13" xfId="0" applyNumberFormat="1" applyFont="1" applyFill="1" applyBorder="1" applyAlignment="1">
      <alignment horizontal="center" vertical="center" wrapText="1"/>
    </xf>
    <xf numFmtId="3" fontId="115" fillId="2" borderId="81" xfId="0" applyNumberFormat="1" applyFont="1" applyFill="1" applyBorder="1" applyAlignment="1">
      <alignment horizontal="center" vertical="center" wrapText="1"/>
    </xf>
    <xf numFmtId="3" fontId="115" fillId="2" borderId="51" xfId="0" applyNumberFormat="1" applyFont="1" applyFill="1" applyBorder="1" applyAlignment="1">
      <alignment horizontal="center" vertical="center" wrapText="1"/>
    </xf>
    <xf numFmtId="3" fontId="115" fillId="0" borderId="58" xfId="0" applyNumberFormat="1" applyFont="1" applyFill="1" applyBorder="1" applyAlignment="1">
      <alignment horizontal="center" vertical="center" wrapText="1"/>
    </xf>
    <xf numFmtId="3" fontId="115" fillId="0" borderId="51" xfId="0" applyNumberFormat="1" applyFont="1" applyFill="1" applyBorder="1" applyAlignment="1">
      <alignment horizontal="center" vertical="center" wrapText="1"/>
    </xf>
    <xf numFmtId="3" fontId="115" fillId="2" borderId="58" xfId="0" applyNumberFormat="1" applyFont="1" applyFill="1" applyBorder="1" applyAlignment="1">
      <alignment horizontal="center" vertical="center" wrapText="1"/>
    </xf>
    <xf numFmtId="3" fontId="115" fillId="2" borderId="82" xfId="0" applyNumberFormat="1" applyFont="1" applyFill="1" applyBorder="1" applyAlignment="1">
      <alignment horizontal="center" vertical="center" wrapText="1"/>
    </xf>
    <xf numFmtId="3" fontId="106" fillId="0" borderId="15" xfId="0" applyNumberFormat="1" applyFont="1" applyFill="1" applyBorder="1" applyAlignment="1">
      <alignment horizontal="center" vertical="center" wrapText="1"/>
    </xf>
    <xf numFmtId="3" fontId="106" fillId="0" borderId="13" xfId="0" applyNumberFormat="1" applyFont="1" applyFill="1" applyBorder="1" applyAlignment="1">
      <alignment horizontal="center" vertical="center" wrapText="1"/>
    </xf>
    <xf numFmtId="3" fontId="106" fillId="2" borderId="15" xfId="0" applyNumberFormat="1" applyFont="1" applyFill="1" applyBorder="1" applyAlignment="1">
      <alignment horizontal="center" vertical="center" wrapText="1"/>
    </xf>
    <xf numFmtId="3" fontId="106" fillId="2" borderId="83" xfId="0" applyNumberFormat="1" applyFont="1" applyFill="1" applyBorder="1" applyAlignment="1">
      <alignment horizontal="center" vertical="center" wrapText="1"/>
    </xf>
    <xf numFmtId="3" fontId="5" fillId="42" borderId="15" xfId="0" applyNumberFormat="1" applyFont="1" applyFill="1" applyBorder="1" applyAlignment="1">
      <alignment horizontal="center" vertical="center" wrapText="1"/>
    </xf>
    <xf numFmtId="3" fontId="5" fillId="42" borderId="83" xfId="0" applyNumberFormat="1" applyFont="1" applyFill="1" applyBorder="1" applyAlignment="1">
      <alignment horizontal="center" vertical="center" wrapText="1"/>
    </xf>
    <xf numFmtId="3" fontId="5" fillId="35" borderId="15" xfId="0" applyNumberFormat="1" applyFont="1" applyFill="1" applyBorder="1" applyAlignment="1">
      <alignment horizontal="center" vertical="center" wrapText="1"/>
    </xf>
    <xf numFmtId="3" fontId="5" fillId="35" borderId="13" xfId="0" applyNumberFormat="1" applyFont="1" applyFill="1" applyBorder="1" applyAlignment="1">
      <alignment horizontal="center" vertical="center" wrapText="1"/>
    </xf>
    <xf numFmtId="3" fontId="5" fillId="42" borderId="80" xfId="0" applyNumberFormat="1" applyFont="1" applyFill="1" applyBorder="1" applyAlignment="1">
      <alignment horizontal="center" vertical="center" wrapText="1"/>
    </xf>
    <xf numFmtId="3" fontId="5" fillId="42" borderId="13" xfId="0" applyNumberFormat="1" applyFont="1" applyFill="1" applyBorder="1" applyAlignment="1">
      <alignment horizontal="center" vertical="center" wrapText="1"/>
    </xf>
    <xf numFmtId="3" fontId="5" fillId="35" borderId="83" xfId="0" applyNumberFormat="1" applyFont="1" applyFill="1" applyBorder="1" applyAlignment="1">
      <alignment horizontal="center" vertical="center" wrapText="1"/>
    </xf>
    <xf numFmtId="3" fontId="5" fillId="6" borderId="15" xfId="0" applyNumberFormat="1" applyFont="1" applyFill="1" applyBorder="1" applyAlignment="1">
      <alignment horizontal="center" vertical="center" wrapText="1"/>
    </xf>
    <xf numFmtId="3" fontId="5" fillId="6" borderId="13" xfId="0" applyNumberFormat="1" applyFont="1" applyFill="1" applyBorder="1" applyAlignment="1">
      <alignment horizontal="center" vertical="center" wrapText="1"/>
    </xf>
    <xf numFmtId="3" fontId="106" fillId="6" borderId="15" xfId="0" applyNumberFormat="1" applyFont="1" applyFill="1" applyBorder="1" applyAlignment="1">
      <alignment horizontal="center" vertical="center" wrapText="1"/>
    </xf>
    <xf numFmtId="3" fontId="106" fillId="6" borderId="13" xfId="0" applyNumberFormat="1" applyFont="1" applyFill="1" applyBorder="1" applyAlignment="1">
      <alignment horizontal="center" vertical="center" wrapText="1"/>
    </xf>
    <xf numFmtId="3" fontId="106" fillId="0" borderId="83" xfId="0" applyNumberFormat="1" applyFont="1" applyFill="1" applyBorder="1" applyAlignment="1">
      <alignment horizontal="center" vertical="center" wrapText="1"/>
    </xf>
    <xf numFmtId="3" fontId="115" fillId="6" borderId="58" xfId="0" applyNumberFormat="1" applyFont="1" applyFill="1" applyBorder="1" applyAlignment="1">
      <alignment horizontal="center" vertical="center" wrapText="1"/>
    </xf>
    <xf numFmtId="3" fontId="115" fillId="6" borderId="51" xfId="0" applyNumberFormat="1" applyFont="1" applyFill="1" applyBorder="1" applyAlignment="1">
      <alignment horizontal="center" vertical="center" wrapText="1"/>
    </xf>
    <xf numFmtId="3" fontId="115" fillId="0" borderId="82" xfId="0" applyNumberFormat="1" applyFont="1" applyFill="1" applyBorder="1" applyAlignment="1">
      <alignment horizontal="center" vertical="center" wrapText="1"/>
    </xf>
    <xf numFmtId="3" fontId="24" fillId="6" borderId="58" xfId="0" applyNumberFormat="1" applyFont="1" applyFill="1" applyBorder="1" applyAlignment="1">
      <alignment horizontal="center" vertical="center" wrapText="1"/>
    </xf>
    <xf numFmtId="3" fontId="24" fillId="6" borderId="51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3" fontId="5" fillId="41" borderId="15" xfId="0" applyNumberFormat="1" applyFont="1" applyFill="1" applyBorder="1" applyAlignment="1">
      <alignment horizontal="center" vertical="center" wrapText="1"/>
    </xf>
    <xf numFmtId="3" fontId="5" fillId="41" borderId="13" xfId="0" applyNumberFormat="1" applyFont="1" applyFill="1" applyBorder="1" applyAlignment="1">
      <alignment horizontal="center" vertical="center" wrapText="1"/>
    </xf>
    <xf numFmtId="3" fontId="102" fillId="41" borderId="15" xfId="0" applyNumberFormat="1" applyFont="1" applyFill="1" applyBorder="1" applyAlignment="1">
      <alignment horizontal="center" vertical="center" wrapText="1"/>
    </xf>
    <xf numFmtId="3" fontId="102" fillId="41" borderId="13" xfId="0" applyNumberFormat="1" applyFont="1" applyFill="1" applyBorder="1" applyAlignment="1">
      <alignment horizontal="center" vertical="center" wrapText="1"/>
    </xf>
    <xf numFmtId="3" fontId="102" fillId="33" borderId="83" xfId="0" applyNumberFormat="1" applyFont="1" applyFill="1" applyBorder="1" applyAlignment="1">
      <alignment horizontal="center" vertical="center" wrapText="1"/>
    </xf>
    <xf numFmtId="3" fontId="103" fillId="41" borderId="80" xfId="0" applyNumberFormat="1" applyFont="1" applyFill="1" applyBorder="1" applyAlignment="1">
      <alignment horizontal="center" vertical="center" wrapText="1"/>
    </xf>
    <xf numFmtId="3" fontId="103" fillId="41" borderId="13" xfId="0" applyNumberFormat="1" applyFont="1" applyFill="1" applyBorder="1" applyAlignment="1">
      <alignment horizontal="center" vertical="center" wrapText="1"/>
    </xf>
    <xf numFmtId="3" fontId="103" fillId="33" borderId="15" xfId="0" applyNumberFormat="1" applyFont="1" applyFill="1" applyBorder="1" applyAlignment="1">
      <alignment horizontal="center" vertical="center" wrapText="1"/>
    </xf>
    <xf numFmtId="3" fontId="103" fillId="33" borderId="13" xfId="0" applyNumberFormat="1" applyFont="1" applyFill="1" applyBorder="1" applyAlignment="1">
      <alignment horizontal="center" vertical="center" wrapText="1"/>
    </xf>
    <xf numFmtId="3" fontId="103" fillId="41" borderId="15" xfId="0" applyNumberFormat="1" applyFont="1" applyFill="1" applyBorder="1" applyAlignment="1">
      <alignment horizontal="center" vertical="center" wrapText="1"/>
    </xf>
    <xf numFmtId="3" fontId="103" fillId="33" borderId="83" xfId="0" applyNumberFormat="1" applyFont="1" applyFill="1" applyBorder="1" applyAlignment="1">
      <alignment horizontal="center" vertical="center" wrapText="1"/>
    </xf>
    <xf numFmtId="3" fontId="115" fillId="6" borderId="81" xfId="0" applyNumberFormat="1" applyFont="1" applyFill="1" applyBorder="1" applyAlignment="1">
      <alignment horizontal="center" vertical="center" wrapText="1"/>
    </xf>
    <xf numFmtId="3" fontId="102" fillId="41" borderId="80" xfId="0" applyNumberFormat="1" applyFont="1" applyFill="1" applyBorder="1" applyAlignment="1">
      <alignment horizontal="center" vertical="center" wrapText="1"/>
    </xf>
    <xf numFmtId="3" fontId="5" fillId="41" borderId="80" xfId="0" applyNumberFormat="1" applyFont="1" applyFill="1" applyBorder="1" applyAlignment="1">
      <alignment horizontal="center" vertical="center" wrapText="1"/>
    </xf>
    <xf numFmtId="3" fontId="5" fillId="6" borderId="80" xfId="0" applyNumberFormat="1" applyFont="1" applyFill="1" applyBorder="1" applyAlignment="1">
      <alignment horizontal="center" vertical="center" wrapText="1"/>
    </xf>
    <xf numFmtId="3" fontId="24" fillId="6" borderId="81" xfId="0" applyNumberFormat="1" applyFont="1" applyFill="1" applyBorder="1" applyAlignment="1">
      <alignment horizontal="center" vertical="center" wrapText="1"/>
    </xf>
    <xf numFmtId="3" fontId="24" fillId="0" borderId="58" xfId="0" applyNumberFormat="1" applyFont="1" applyFill="1" applyBorder="1" applyAlignment="1">
      <alignment horizontal="center" vertical="center" wrapText="1"/>
    </xf>
    <xf numFmtId="3" fontId="24" fillId="0" borderId="51" xfId="0" applyNumberFormat="1" applyFont="1" applyFill="1" applyBorder="1" applyAlignment="1">
      <alignment horizontal="center" vertical="center" wrapText="1"/>
    </xf>
    <xf numFmtId="3" fontId="102" fillId="42" borderId="83" xfId="0" applyNumberFormat="1" applyFont="1" applyFill="1" applyBorder="1" applyAlignment="1">
      <alignment horizontal="center" vertical="center" wrapText="1"/>
    </xf>
    <xf numFmtId="0" fontId="103" fillId="41" borderId="80" xfId="0" applyFont="1" applyFill="1" applyBorder="1" applyAlignment="1">
      <alignment horizontal="center" vertical="center"/>
    </xf>
    <xf numFmtId="0" fontId="103" fillId="41" borderId="13" xfId="0" applyFont="1" applyFill="1" applyBorder="1" applyAlignment="1">
      <alignment horizontal="center" vertical="center"/>
    </xf>
    <xf numFmtId="3" fontId="103" fillId="0" borderId="15" xfId="0" applyNumberFormat="1" applyFont="1" applyFill="1" applyBorder="1" applyAlignment="1">
      <alignment horizontal="center" vertical="center" wrapText="1"/>
    </xf>
    <xf numFmtId="3" fontId="103" fillId="0" borderId="13" xfId="0" applyNumberFormat="1" applyFont="1" applyFill="1" applyBorder="1" applyAlignment="1">
      <alignment horizontal="center" vertical="center" wrapText="1"/>
    </xf>
    <xf numFmtId="3" fontId="103" fillId="42" borderId="15" xfId="0" applyNumberFormat="1" applyFont="1" applyFill="1" applyBorder="1" applyAlignment="1">
      <alignment horizontal="center" vertical="center" wrapText="1"/>
    </xf>
    <xf numFmtId="3" fontId="103" fillId="42" borderId="83" xfId="0" applyNumberFormat="1" applyFont="1" applyFill="1" applyBorder="1" applyAlignment="1">
      <alignment horizontal="center" vertical="center" wrapText="1"/>
    </xf>
    <xf numFmtId="3" fontId="24" fillId="0" borderId="82" xfId="0" applyNumberFormat="1" applyFont="1" applyFill="1" applyBorder="1" applyAlignment="1">
      <alignment horizontal="center" vertical="center" wrapText="1"/>
    </xf>
    <xf numFmtId="3" fontId="102" fillId="0" borderId="15" xfId="0" applyNumberFormat="1" applyFont="1" applyFill="1" applyBorder="1" applyAlignment="1">
      <alignment horizontal="center" vertical="center" wrapText="1"/>
    </xf>
    <xf numFmtId="3" fontId="102" fillId="0" borderId="13" xfId="0" applyNumberFormat="1" applyFont="1" applyFill="1" applyBorder="1" applyAlignment="1">
      <alignment horizontal="center" vertical="center" wrapText="1"/>
    </xf>
    <xf numFmtId="3" fontId="106" fillId="6" borderId="80" xfId="0" applyNumberFormat="1" applyFont="1" applyFill="1" applyBorder="1" applyAlignment="1">
      <alignment horizontal="center" vertical="center" wrapText="1"/>
    </xf>
    <xf numFmtId="3" fontId="5" fillId="0" borderId="83" xfId="0" applyNumberFormat="1" applyFont="1" applyFill="1" applyBorder="1" applyAlignment="1">
      <alignment horizontal="center" vertical="center" wrapText="1"/>
    </xf>
    <xf numFmtId="0" fontId="103" fillId="6" borderId="80" xfId="0" applyFont="1" applyFill="1" applyBorder="1" applyAlignment="1">
      <alignment horizontal="center" vertical="center"/>
    </xf>
    <xf numFmtId="0" fontId="103" fillId="6" borderId="13" xfId="0" applyFont="1" applyFill="1" applyBorder="1" applyAlignment="1">
      <alignment horizontal="center" vertical="center"/>
    </xf>
    <xf numFmtId="3" fontId="5" fillId="6" borderId="12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3" fontId="5" fillId="0" borderId="28" xfId="0" applyNumberFormat="1" applyFont="1" applyFill="1" applyBorder="1" applyAlignment="1">
      <alignment horizontal="center" vertical="center" wrapText="1"/>
    </xf>
    <xf numFmtId="3" fontId="24" fillId="6" borderId="61" xfId="0" applyNumberFormat="1" applyFont="1" applyFill="1" applyBorder="1" applyAlignment="1">
      <alignment horizontal="center" vertical="center" wrapText="1"/>
    </xf>
    <xf numFmtId="3" fontId="24" fillId="6" borderId="24" xfId="0" applyNumberFormat="1" applyFont="1" applyFill="1" applyBorder="1" applyAlignment="1">
      <alignment horizontal="center" vertical="center" wrapText="1"/>
    </xf>
    <xf numFmtId="3" fontId="24" fillId="0" borderId="24" xfId="0" applyNumberFormat="1" applyFont="1" applyFill="1" applyBorder="1" applyAlignment="1">
      <alignment horizontal="center" vertical="center" wrapText="1"/>
    </xf>
    <xf numFmtId="3" fontId="24" fillId="0" borderId="39" xfId="0" applyNumberFormat="1" applyFont="1" applyFill="1" applyBorder="1" applyAlignment="1">
      <alignment horizontal="center" vertical="center" wrapText="1"/>
    </xf>
    <xf numFmtId="3" fontId="102" fillId="41" borderId="12" xfId="0" applyNumberFormat="1" applyFont="1" applyFill="1" applyBorder="1" applyAlignment="1">
      <alignment horizontal="center" vertical="center" wrapText="1"/>
    </xf>
    <xf numFmtId="3" fontId="103" fillId="41" borderId="12" xfId="0" applyNumberFormat="1" applyFont="1" applyFill="1" applyBorder="1" applyAlignment="1">
      <alignment horizontal="center" vertical="center" wrapText="1"/>
    </xf>
    <xf numFmtId="3" fontId="102" fillId="33" borderId="12" xfId="0" applyNumberFormat="1" applyFont="1" applyFill="1" applyBorder="1" applyAlignment="1">
      <alignment horizontal="center" vertical="center" wrapText="1"/>
    </xf>
    <xf numFmtId="3" fontId="102" fillId="33" borderId="28" xfId="0" applyNumberFormat="1" applyFont="1" applyFill="1" applyBorder="1" applyAlignment="1">
      <alignment horizontal="center" vertical="center" wrapText="1"/>
    </xf>
    <xf numFmtId="3" fontId="103" fillId="33" borderId="12" xfId="0" applyNumberFormat="1" applyFont="1" applyFill="1" applyBorder="1" applyAlignment="1">
      <alignment horizontal="center" vertical="center" wrapText="1"/>
    </xf>
    <xf numFmtId="3" fontId="103" fillId="33" borderId="28" xfId="0" applyNumberFormat="1" applyFont="1" applyFill="1" applyBorder="1" applyAlignment="1">
      <alignment horizontal="center" vertical="center" wrapText="1"/>
    </xf>
    <xf numFmtId="3" fontId="5" fillId="41" borderId="72" xfId="0" applyNumberFormat="1" applyFont="1" applyFill="1" applyBorder="1" applyAlignment="1">
      <alignment horizontal="center" vertical="center" wrapText="1"/>
    </xf>
    <xf numFmtId="3" fontId="5" fillId="41" borderId="12" xfId="0" applyNumberFormat="1" applyFont="1" applyFill="1" applyBorder="1" applyAlignment="1">
      <alignment horizontal="center" vertical="center" wrapText="1"/>
    </xf>
    <xf numFmtId="3" fontId="5" fillId="35" borderId="12" xfId="0" applyNumberFormat="1" applyFont="1" applyFill="1" applyBorder="1" applyAlignment="1">
      <alignment horizontal="center" vertical="center" wrapText="1"/>
    </xf>
    <xf numFmtId="3" fontId="5" fillId="35" borderId="28" xfId="0" applyNumberFormat="1" applyFont="1" applyFill="1" applyBorder="1" applyAlignment="1">
      <alignment horizontal="center" vertical="center" wrapText="1"/>
    </xf>
    <xf numFmtId="3" fontId="102" fillId="41" borderId="72" xfId="0" applyNumberFormat="1" applyFont="1" applyFill="1" applyBorder="1" applyAlignment="1">
      <alignment horizontal="center" vertical="center" wrapText="1"/>
    </xf>
    <xf numFmtId="0" fontId="103" fillId="6" borderId="72" xfId="0" applyFont="1" applyFill="1" applyBorder="1" applyAlignment="1">
      <alignment horizontal="center" vertical="center"/>
    </xf>
    <xf numFmtId="0" fontId="103" fillId="6" borderId="12" xfId="0" applyFont="1" applyFill="1" applyBorder="1" applyAlignment="1">
      <alignment horizontal="center" vertical="center"/>
    </xf>
    <xf numFmtId="3" fontId="5" fillId="6" borderId="72" xfId="0" applyNumberFormat="1" applyFont="1" applyFill="1" applyBorder="1" applyAlignment="1">
      <alignment horizontal="center" vertical="center" wrapText="1"/>
    </xf>
    <xf numFmtId="3" fontId="5" fillId="6" borderId="21" xfId="0" applyNumberFormat="1" applyFont="1" applyFill="1" applyBorder="1" applyAlignment="1">
      <alignment horizontal="center" vertical="center" wrapText="1"/>
    </xf>
    <xf numFmtId="3" fontId="24" fillId="6" borderId="60" xfId="0" applyNumberFormat="1" applyFont="1" applyFill="1" applyBorder="1" applyAlignment="1">
      <alignment horizontal="center" vertical="center" wrapText="1"/>
    </xf>
    <xf numFmtId="3" fontId="102" fillId="41" borderId="21" xfId="0" applyNumberFormat="1" applyFont="1" applyFill="1" applyBorder="1" applyAlignment="1">
      <alignment horizontal="center" vertical="center" wrapText="1"/>
    </xf>
    <xf numFmtId="3" fontId="5" fillId="41" borderId="21" xfId="0" applyNumberFormat="1" applyFont="1" applyFill="1" applyBorder="1" applyAlignment="1">
      <alignment horizontal="center" vertical="center" wrapText="1"/>
    </xf>
    <xf numFmtId="3" fontId="24" fillId="6" borderId="82" xfId="0" applyNumberFormat="1" applyFont="1" applyFill="1" applyBorder="1" applyAlignment="1">
      <alignment horizontal="center" vertical="center" wrapText="1"/>
    </xf>
    <xf numFmtId="3" fontId="5" fillId="41" borderId="83" xfId="0" applyNumberFormat="1" applyFont="1" applyFill="1" applyBorder="1" applyAlignment="1">
      <alignment horizontal="center" vertical="center" wrapText="1"/>
    </xf>
    <xf numFmtId="3" fontId="5" fillId="6" borderId="83" xfId="0" applyNumberFormat="1" applyFont="1" applyFill="1" applyBorder="1" applyAlignment="1">
      <alignment horizontal="center" vertical="center" wrapText="1"/>
    </xf>
    <xf numFmtId="0" fontId="103" fillId="6" borderId="21" xfId="0" applyFont="1" applyFill="1" applyBorder="1" applyAlignment="1">
      <alignment horizontal="center" vertical="center"/>
    </xf>
    <xf numFmtId="3" fontId="102" fillId="41" borderId="83" xfId="0" applyNumberFormat="1" applyFont="1" applyFill="1" applyBorder="1" applyAlignment="1">
      <alignment horizontal="center" vertical="center" wrapText="1"/>
    </xf>
    <xf numFmtId="3" fontId="103" fillId="41" borderId="83" xfId="0" applyNumberFormat="1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1" fillId="6" borderId="15" xfId="0" applyFont="1" applyFill="1" applyBorder="1" applyAlignment="1">
      <alignment horizontal="center" vertical="center"/>
    </xf>
    <xf numFmtId="0" fontId="21" fillId="6" borderId="13" xfId="0" applyFont="1" applyFill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83" xfId="0" applyFont="1" applyBorder="1" applyAlignment="1">
      <alignment horizontal="center" vertical="center"/>
    </xf>
    <xf numFmtId="0" fontId="8" fillId="6" borderId="80" xfId="0" applyFont="1" applyFill="1" applyBorder="1" applyAlignment="1">
      <alignment horizontal="center" vertical="center"/>
    </xf>
    <xf numFmtId="3" fontId="9" fillId="35" borderId="28" xfId="0" applyNumberFormat="1" applyFont="1" applyFill="1" applyBorder="1" applyAlignment="1">
      <alignment horizontal="center" vertical="center" wrapText="1"/>
    </xf>
    <xf numFmtId="3" fontId="107" fillId="36" borderId="28" xfId="0" applyNumberFormat="1" applyFont="1" applyFill="1" applyBorder="1" applyAlignment="1">
      <alignment horizontal="center" vertical="center" wrapText="1"/>
    </xf>
    <xf numFmtId="3" fontId="104" fillId="0" borderId="28" xfId="0" applyNumberFormat="1" applyFont="1" applyFill="1" applyBorder="1" applyAlignment="1">
      <alignment horizontal="center" vertical="center" wrapText="1"/>
    </xf>
    <xf numFmtId="3" fontId="104" fillId="0" borderId="39" xfId="0" applyNumberFormat="1" applyFont="1" applyFill="1" applyBorder="1" applyAlignment="1">
      <alignment horizontal="center" vertical="center" wrapText="1"/>
    </xf>
    <xf numFmtId="0" fontId="85" fillId="33" borderId="26" xfId="48" applyFill="1" applyBorder="1" applyAlignment="1">
      <alignment horizontal="left" vertical="center"/>
    </xf>
    <xf numFmtId="0" fontId="85" fillId="33" borderId="0" xfId="48" applyFill="1" applyBorder="1" applyAlignment="1">
      <alignment horizontal="left" vertical="center"/>
    </xf>
    <xf numFmtId="0" fontId="85" fillId="33" borderId="27" xfId="48" applyFill="1" applyBorder="1" applyAlignment="1">
      <alignment horizontal="left" vertical="center"/>
    </xf>
    <xf numFmtId="3" fontId="9" fillId="35" borderId="12" xfId="0" applyNumberFormat="1" applyFont="1" applyFill="1" applyBorder="1" applyAlignment="1">
      <alignment horizontal="center" vertical="center" wrapText="1"/>
    </xf>
    <xf numFmtId="3" fontId="107" fillId="36" borderId="12" xfId="0" applyNumberFormat="1" applyFont="1" applyFill="1" applyBorder="1" applyAlignment="1">
      <alignment horizontal="center" vertical="center" wrapText="1"/>
    </xf>
    <xf numFmtId="3" fontId="104" fillId="0" borderId="12" xfId="0" applyNumberFormat="1" applyFont="1" applyFill="1" applyBorder="1" applyAlignment="1">
      <alignment horizontal="center" vertical="center" wrapText="1"/>
    </xf>
    <xf numFmtId="3" fontId="104" fillId="0" borderId="24" xfId="0" applyNumberFormat="1" applyFont="1" applyFill="1" applyBorder="1" applyAlignment="1">
      <alignment horizontal="center" vertical="center" wrapText="1"/>
    </xf>
    <xf numFmtId="3" fontId="9" fillId="42" borderId="12" xfId="0" applyNumberFormat="1" applyFont="1" applyFill="1" applyBorder="1" applyAlignment="1">
      <alignment horizontal="center" vertical="center" wrapText="1"/>
    </xf>
    <xf numFmtId="3" fontId="107" fillId="2" borderId="12" xfId="0" applyNumberFormat="1" applyFont="1" applyFill="1" applyBorder="1" applyAlignment="1">
      <alignment horizontal="center" vertical="center" wrapText="1"/>
    </xf>
    <xf numFmtId="3" fontId="104" fillId="2" borderId="12" xfId="0" applyNumberFormat="1" applyFont="1" applyFill="1" applyBorder="1" applyAlignment="1">
      <alignment horizontal="center" vertical="center" wrapText="1"/>
    </xf>
    <xf numFmtId="3" fontId="104" fillId="2" borderId="24" xfId="0" applyNumberFormat="1" applyFont="1" applyFill="1" applyBorder="1" applyAlignment="1">
      <alignment horizontal="center" vertical="center" wrapText="1"/>
    </xf>
    <xf numFmtId="0" fontId="5" fillId="33" borderId="84" xfId="0" applyFont="1" applyFill="1" applyBorder="1" applyAlignment="1">
      <alignment horizontal="left" vertical="center" wrapText="1"/>
    </xf>
    <xf numFmtId="0" fontId="5" fillId="33" borderId="85" xfId="0" applyFont="1" applyFill="1" applyBorder="1" applyAlignment="1">
      <alignment horizontal="left" vertical="center" wrapText="1"/>
    </xf>
    <xf numFmtId="0" fontId="5" fillId="33" borderId="86" xfId="0" applyFont="1" applyFill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5" fillId="33" borderId="87" xfId="0" applyFont="1" applyFill="1" applyBorder="1" applyAlignment="1">
      <alignment horizontal="left" vertical="center" wrapText="1"/>
    </xf>
    <xf numFmtId="0" fontId="5" fillId="33" borderId="88" xfId="0" applyFont="1" applyFill="1" applyBorder="1" applyAlignment="1">
      <alignment horizontal="left" vertical="center" wrapText="1"/>
    </xf>
    <xf numFmtId="0" fontId="5" fillId="33" borderId="89" xfId="0" applyFont="1" applyFill="1" applyBorder="1" applyAlignment="1">
      <alignment horizontal="left" vertical="center" wrapText="1"/>
    </xf>
    <xf numFmtId="0" fontId="7" fillId="33" borderId="87" xfId="0" applyFont="1" applyFill="1" applyBorder="1" applyAlignment="1">
      <alignment horizontal="left" vertical="center"/>
    </xf>
    <xf numFmtId="0" fontId="7" fillId="33" borderId="88" xfId="0" applyFont="1" applyFill="1" applyBorder="1" applyAlignment="1">
      <alignment horizontal="left" vertical="center"/>
    </xf>
    <xf numFmtId="0" fontId="7" fillId="33" borderId="89" xfId="0" applyFont="1" applyFill="1" applyBorder="1" applyAlignment="1">
      <alignment horizontal="left" vertical="center"/>
    </xf>
    <xf numFmtId="0" fontId="7" fillId="33" borderId="26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27" xfId="0" applyFont="1" applyFill="1" applyBorder="1" applyAlignment="1">
      <alignment horizontal="left" vertical="center"/>
    </xf>
    <xf numFmtId="0" fontId="85" fillId="0" borderId="26" xfId="48" applyBorder="1" applyAlignment="1">
      <alignment horizontal="left" vertical="center"/>
    </xf>
    <xf numFmtId="0" fontId="85" fillId="0" borderId="0" xfId="48" applyBorder="1" applyAlignment="1">
      <alignment horizontal="left" vertical="center"/>
    </xf>
    <xf numFmtId="0" fontId="85" fillId="0" borderId="27" xfId="48" applyBorder="1" applyAlignment="1">
      <alignment horizontal="left" vertical="center"/>
    </xf>
    <xf numFmtId="0" fontId="85" fillId="0" borderId="87" xfId="48" applyBorder="1" applyAlignment="1">
      <alignment horizontal="left" vertical="center"/>
    </xf>
    <xf numFmtId="0" fontId="85" fillId="0" borderId="88" xfId="48" applyBorder="1" applyAlignment="1">
      <alignment horizontal="left" vertical="center"/>
    </xf>
    <xf numFmtId="0" fontId="85" fillId="0" borderId="89" xfId="48" applyBorder="1" applyAlignment="1">
      <alignment horizontal="left" vertical="center"/>
    </xf>
    <xf numFmtId="0" fontId="118" fillId="0" borderId="84" xfId="0" applyFont="1" applyBorder="1" applyAlignment="1">
      <alignment horizontal="left" vertical="center"/>
    </xf>
    <xf numFmtId="0" fontId="118" fillId="0" borderId="85" xfId="0" applyFont="1" applyBorder="1" applyAlignment="1">
      <alignment horizontal="left" vertical="center"/>
    </xf>
    <xf numFmtId="0" fontId="118" fillId="0" borderId="86" xfId="0" applyFont="1" applyBorder="1" applyAlignment="1">
      <alignment horizontal="left" vertical="center"/>
    </xf>
    <xf numFmtId="0" fontId="118" fillId="0" borderId="26" xfId="0" applyFont="1" applyBorder="1" applyAlignment="1">
      <alignment horizontal="left" vertical="center"/>
    </xf>
    <xf numFmtId="0" fontId="118" fillId="0" borderId="0" xfId="0" applyFont="1" applyBorder="1" applyAlignment="1">
      <alignment horizontal="left" vertical="center"/>
    </xf>
    <xf numFmtId="0" fontId="118" fillId="0" borderId="27" xfId="0" applyFont="1" applyBorder="1" applyAlignment="1">
      <alignment horizontal="left" vertical="center"/>
    </xf>
    <xf numFmtId="0" fontId="0" fillId="0" borderId="7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85" xfId="0" applyFont="1" applyBorder="1" applyAlignment="1">
      <alignment horizontal="center"/>
    </xf>
    <xf numFmtId="0" fontId="7" fillId="0" borderId="87" xfId="0" applyFont="1" applyBorder="1" applyAlignment="1">
      <alignment horizontal="left" vertical="center"/>
    </xf>
    <xf numFmtId="0" fontId="7" fillId="0" borderId="88" xfId="0" applyFont="1" applyBorder="1" applyAlignment="1">
      <alignment horizontal="left" vertical="center"/>
    </xf>
    <xf numFmtId="0" fontId="7" fillId="0" borderId="89" xfId="0" applyFont="1" applyBorder="1" applyAlignment="1">
      <alignment horizontal="left" vertical="center"/>
    </xf>
    <xf numFmtId="0" fontId="4" fillId="0" borderId="84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 wrapText="1"/>
    </xf>
    <xf numFmtId="0" fontId="85" fillId="33" borderId="87" xfId="48" applyFill="1" applyBorder="1" applyAlignment="1">
      <alignment horizontal="left" vertical="center"/>
    </xf>
    <xf numFmtId="0" fontId="85" fillId="33" borderId="88" xfId="48" applyFill="1" applyBorder="1" applyAlignment="1">
      <alignment horizontal="left" vertical="center"/>
    </xf>
    <xf numFmtId="0" fontId="85" fillId="33" borderId="89" xfId="48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90" xfId="0" applyFont="1" applyFill="1" applyBorder="1" applyAlignment="1">
      <alignment horizontal="center" vertical="center"/>
    </xf>
    <xf numFmtId="0" fontId="85" fillId="45" borderId="87" xfId="48" applyFill="1" applyBorder="1" applyAlignment="1">
      <alignment horizontal="center" vertical="center" wrapText="1"/>
    </xf>
    <xf numFmtId="0" fontId="85" fillId="45" borderId="88" xfId="48" applyFill="1" applyBorder="1" applyAlignment="1">
      <alignment horizontal="center" vertical="center" wrapText="1"/>
    </xf>
    <xf numFmtId="0" fontId="85" fillId="45" borderId="89" xfId="48" applyFill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4" fillId="0" borderId="91" xfId="0" applyFont="1" applyBorder="1" applyAlignment="1">
      <alignment horizontal="center" vertical="center" wrapText="1"/>
    </xf>
    <xf numFmtId="0" fontId="4" fillId="0" borderId="92" xfId="0" applyFont="1" applyBorder="1" applyAlignment="1">
      <alignment horizontal="center" vertical="center" wrapText="1"/>
    </xf>
    <xf numFmtId="3" fontId="4" fillId="2" borderId="72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61" xfId="0" applyNumberFormat="1" applyFont="1" applyFill="1" applyBorder="1" applyAlignment="1">
      <alignment horizontal="center" vertical="center" wrapText="1"/>
    </xf>
    <xf numFmtId="3" fontId="4" fillId="2" borderId="24" xfId="0" applyNumberFormat="1" applyFont="1" applyFill="1" applyBorder="1" applyAlignment="1">
      <alignment horizontal="center" vertical="center" wrapText="1"/>
    </xf>
    <xf numFmtId="3" fontId="4" fillId="0" borderId="24" xfId="0" applyNumberFormat="1" applyFont="1" applyFill="1" applyBorder="1" applyAlignment="1">
      <alignment horizontal="center" vertical="center" wrapText="1"/>
    </xf>
    <xf numFmtId="0" fontId="4" fillId="45" borderId="87" xfId="0" applyFont="1" applyFill="1" applyBorder="1" applyAlignment="1">
      <alignment horizontal="center" vertical="center" wrapText="1"/>
    </xf>
    <xf numFmtId="0" fontId="4" fillId="45" borderId="88" xfId="0" applyFont="1" applyFill="1" applyBorder="1" applyAlignment="1">
      <alignment horizontal="center" vertical="center" wrapText="1"/>
    </xf>
    <xf numFmtId="0" fontId="4" fillId="45" borderId="89" xfId="0" applyFont="1" applyFill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93" xfId="0" applyFont="1" applyBorder="1" applyAlignment="1">
      <alignment horizontal="center" vertical="center" wrapText="1"/>
    </xf>
    <xf numFmtId="3" fontId="4" fillId="2" borderId="39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2" borderId="28" xfId="0" applyNumberFormat="1" applyFont="1" applyFill="1" applyBorder="1" applyAlignment="1">
      <alignment horizontal="center" vertical="center" wrapText="1"/>
    </xf>
    <xf numFmtId="3" fontId="104" fillId="2" borderId="72" xfId="0" applyNumberFormat="1" applyFont="1" applyFill="1" applyBorder="1" applyAlignment="1">
      <alignment horizontal="center" vertical="center" wrapText="1"/>
    </xf>
    <xf numFmtId="3" fontId="104" fillId="2" borderId="61" xfId="0" applyNumberFormat="1" applyFont="1" applyFill="1" applyBorder="1" applyAlignment="1">
      <alignment horizontal="center" vertical="center" wrapText="1"/>
    </xf>
    <xf numFmtId="3" fontId="107" fillId="0" borderId="12" xfId="0" applyNumberFormat="1" applyFont="1" applyFill="1" applyBorder="1" applyAlignment="1">
      <alignment horizontal="center" vertical="center" wrapText="1"/>
    </xf>
    <xf numFmtId="0" fontId="85" fillId="0" borderId="94" xfId="48" applyBorder="1" applyAlignment="1">
      <alignment horizontal="left" vertical="center"/>
    </xf>
    <xf numFmtId="0" fontId="85" fillId="0" borderId="73" xfId="48" applyBorder="1" applyAlignment="1">
      <alignment horizontal="left" vertical="center"/>
    </xf>
    <xf numFmtId="0" fontId="85" fillId="0" borderId="50" xfId="48" applyBorder="1" applyAlignment="1">
      <alignment horizontal="left" vertical="center"/>
    </xf>
    <xf numFmtId="3" fontId="102" fillId="42" borderId="72" xfId="0" applyNumberFormat="1" applyFont="1" applyFill="1" applyBorder="1" applyAlignment="1">
      <alignment horizontal="center" vertical="center" wrapText="1"/>
    </xf>
    <xf numFmtId="3" fontId="102" fillId="42" borderId="12" xfId="0" applyNumberFormat="1" applyFont="1" applyFill="1" applyBorder="1" applyAlignment="1">
      <alignment horizontal="center" vertical="center" wrapText="1"/>
    </xf>
    <xf numFmtId="3" fontId="103" fillId="2" borderId="72" xfId="0" applyNumberFormat="1" applyFont="1" applyFill="1" applyBorder="1" applyAlignment="1">
      <alignment horizontal="center" vertical="center" wrapText="1"/>
    </xf>
    <xf numFmtId="3" fontId="103" fillId="2" borderId="12" xfId="0" applyNumberFormat="1" applyFont="1" applyFill="1" applyBorder="1" applyAlignment="1">
      <alignment horizontal="center" vertical="center" wrapText="1"/>
    </xf>
    <xf numFmtId="3" fontId="102" fillId="2" borderId="72" xfId="0" applyNumberFormat="1" applyFont="1" applyFill="1" applyBorder="1" applyAlignment="1">
      <alignment horizontal="center" vertical="center"/>
    </xf>
    <xf numFmtId="3" fontId="102" fillId="2" borderId="12" xfId="0" applyNumberFormat="1" applyFont="1" applyFill="1" applyBorder="1" applyAlignment="1">
      <alignment horizontal="center" vertical="center"/>
    </xf>
    <xf numFmtId="3" fontId="103" fillId="2" borderId="72" xfId="0" applyNumberFormat="1" applyFont="1" applyFill="1" applyBorder="1" applyAlignment="1">
      <alignment horizontal="center" vertical="center"/>
    </xf>
    <xf numFmtId="3" fontId="103" fillId="2" borderId="12" xfId="0" applyNumberFormat="1" applyFont="1" applyFill="1" applyBorder="1" applyAlignment="1">
      <alignment horizontal="center" vertical="center"/>
    </xf>
    <xf numFmtId="3" fontId="103" fillId="0" borderId="12" xfId="0" applyNumberFormat="1" applyFont="1" applyBorder="1" applyAlignment="1">
      <alignment horizontal="center" vertical="center"/>
    </xf>
    <xf numFmtId="3" fontId="103" fillId="2" borderId="28" xfId="0" applyNumberFormat="1" applyFont="1" applyFill="1" applyBorder="1" applyAlignment="1">
      <alignment horizontal="center" vertical="center"/>
    </xf>
    <xf numFmtId="3" fontId="102" fillId="42" borderId="28" xfId="0" applyNumberFormat="1" applyFont="1" applyFill="1" applyBorder="1" applyAlignment="1">
      <alignment horizontal="center" vertical="center" wrapText="1"/>
    </xf>
    <xf numFmtId="3" fontId="9" fillId="42" borderId="15" xfId="0" applyNumberFormat="1" applyFont="1" applyFill="1" applyBorder="1" applyAlignment="1">
      <alignment horizontal="center" vertical="center" wrapText="1"/>
    </xf>
    <xf numFmtId="3" fontId="107" fillId="2" borderId="15" xfId="0" applyNumberFormat="1" applyFont="1" applyFill="1" applyBorder="1" applyAlignment="1">
      <alignment horizontal="center" vertical="center" wrapText="1"/>
    </xf>
    <xf numFmtId="3" fontId="104" fillId="2" borderId="15" xfId="0" applyNumberFormat="1" applyFont="1" applyFill="1" applyBorder="1" applyAlignment="1">
      <alignment horizontal="center" vertical="center" wrapText="1"/>
    </xf>
    <xf numFmtId="3" fontId="104" fillId="2" borderId="58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3" fontId="8" fillId="2" borderId="12" xfId="0" applyNumberFormat="1" applyFont="1" applyFill="1" applyBorder="1" applyAlignment="1">
      <alignment horizontal="center" vertical="center" wrapText="1"/>
    </xf>
    <xf numFmtId="3" fontId="107" fillId="2" borderId="13" xfId="0" applyNumberFormat="1" applyFont="1" applyFill="1" applyBorder="1" applyAlignment="1">
      <alignment horizontal="center" vertical="center" wrapText="1"/>
    </xf>
    <xf numFmtId="3" fontId="8" fillId="36" borderId="12" xfId="0" applyNumberFormat="1" applyFont="1" applyFill="1" applyBorder="1" applyAlignment="1">
      <alignment horizontal="center" vertical="center" wrapText="1"/>
    </xf>
    <xf numFmtId="3" fontId="8" fillId="2" borderId="15" xfId="0" applyNumberFormat="1" applyFont="1" applyFill="1" applyBorder="1" applyAlignment="1">
      <alignment horizontal="center" vertical="center" wrapText="1"/>
    </xf>
    <xf numFmtId="3" fontId="9" fillId="35" borderId="37" xfId="0" applyNumberFormat="1" applyFont="1" applyFill="1" applyBorder="1" applyAlignment="1">
      <alignment horizontal="center" vertical="center" wrapText="1"/>
    </xf>
    <xf numFmtId="3" fontId="9" fillId="35" borderId="31" xfId="0" applyNumberFormat="1" applyFont="1" applyFill="1" applyBorder="1" applyAlignment="1">
      <alignment horizontal="center" vertical="center" wrapText="1"/>
    </xf>
    <xf numFmtId="3" fontId="8" fillId="0" borderId="37" xfId="0" applyNumberFormat="1" applyFont="1" applyFill="1" applyBorder="1" applyAlignment="1">
      <alignment horizontal="center" vertical="center" wrapText="1"/>
    </xf>
    <xf numFmtId="3" fontId="8" fillId="0" borderId="31" xfId="0" applyNumberFormat="1" applyFont="1" applyFill="1" applyBorder="1" applyAlignment="1">
      <alignment horizontal="center" vertical="center" wrapText="1"/>
    </xf>
    <xf numFmtId="3" fontId="26" fillId="0" borderId="37" xfId="0" applyNumberFormat="1" applyFont="1" applyFill="1" applyBorder="1" applyAlignment="1">
      <alignment horizontal="center" vertical="center" wrapText="1"/>
    </xf>
    <xf numFmtId="3" fontId="26" fillId="0" borderId="95" xfId="0" applyNumberFormat="1" applyFont="1" applyFill="1" applyBorder="1" applyAlignment="1">
      <alignment horizontal="center" vertical="center" wrapText="1"/>
    </xf>
    <xf numFmtId="3" fontId="9" fillId="35" borderId="96" xfId="0" applyNumberFormat="1" applyFont="1" applyFill="1" applyBorder="1" applyAlignment="1">
      <alignment horizontal="center" vertical="center" wrapText="1"/>
    </xf>
    <xf numFmtId="3" fontId="9" fillId="35" borderId="75" xfId="0" applyNumberFormat="1" applyFont="1" applyFill="1" applyBorder="1" applyAlignment="1">
      <alignment horizontal="center" vertical="center" wrapText="1"/>
    </xf>
    <xf numFmtId="3" fontId="9" fillId="35" borderId="97" xfId="0" applyNumberFormat="1" applyFont="1" applyFill="1" applyBorder="1" applyAlignment="1">
      <alignment horizontal="center" vertical="center" wrapText="1"/>
    </xf>
    <xf numFmtId="3" fontId="9" fillId="35" borderId="74" xfId="0" applyNumberFormat="1" applyFont="1" applyFill="1" applyBorder="1" applyAlignment="1">
      <alignment horizontal="center" vertical="center" wrapText="1"/>
    </xf>
    <xf numFmtId="3" fontId="8" fillId="0" borderId="96" xfId="0" applyNumberFormat="1" applyFont="1" applyFill="1" applyBorder="1" applyAlignment="1">
      <alignment horizontal="center" vertical="center" wrapText="1"/>
    </xf>
    <xf numFmtId="3" fontId="8" fillId="0" borderId="75" xfId="0" applyNumberFormat="1" applyFont="1" applyFill="1" applyBorder="1" applyAlignment="1">
      <alignment horizontal="center" vertical="center" wrapText="1"/>
    </xf>
    <xf numFmtId="3" fontId="8" fillId="0" borderId="97" xfId="0" applyNumberFormat="1" applyFont="1" applyFill="1" applyBorder="1" applyAlignment="1">
      <alignment horizontal="center" vertical="center" wrapText="1"/>
    </xf>
    <xf numFmtId="3" fontId="8" fillId="0" borderId="74" xfId="0" applyNumberFormat="1" applyFont="1" applyFill="1" applyBorder="1" applyAlignment="1">
      <alignment horizontal="center" vertical="center" wrapText="1"/>
    </xf>
    <xf numFmtId="3" fontId="8" fillId="42" borderId="48" xfId="0" applyNumberFormat="1" applyFont="1" applyFill="1" applyBorder="1" applyAlignment="1">
      <alignment horizontal="center" vertical="center" wrapText="1"/>
    </xf>
    <xf numFmtId="3" fontId="8" fillId="42" borderId="98" xfId="0" applyNumberFormat="1" applyFont="1" applyFill="1" applyBorder="1" applyAlignment="1">
      <alignment horizontal="center" vertical="center" wrapText="1"/>
    </xf>
    <xf numFmtId="3" fontId="9" fillId="2" borderId="48" xfId="0" applyNumberFormat="1" applyFont="1" applyFill="1" applyBorder="1" applyAlignment="1">
      <alignment horizontal="center" vertical="center" wrapText="1"/>
    </xf>
    <xf numFmtId="3" fontId="9" fillId="2" borderId="98" xfId="0" applyNumberFormat="1" applyFont="1" applyFill="1" applyBorder="1" applyAlignment="1">
      <alignment horizontal="center" vertical="center" wrapText="1"/>
    </xf>
    <xf numFmtId="3" fontId="26" fillId="2" borderId="48" xfId="0" applyNumberFormat="1" applyFont="1" applyFill="1" applyBorder="1" applyAlignment="1">
      <alignment horizontal="center" vertical="center" wrapText="1"/>
    </xf>
    <xf numFmtId="3" fontId="26" fillId="2" borderId="62" xfId="0" applyNumberFormat="1" applyFont="1" applyFill="1" applyBorder="1" applyAlignment="1">
      <alignment horizontal="center" vertical="center" wrapText="1"/>
    </xf>
    <xf numFmtId="3" fontId="26" fillId="0" borderId="59" xfId="0" applyNumberFormat="1" applyFont="1" applyFill="1" applyBorder="1" applyAlignment="1">
      <alignment horizontal="center" vertical="center"/>
    </xf>
    <xf numFmtId="3" fontId="26" fillId="0" borderId="99" xfId="0" applyNumberFormat="1" applyFont="1" applyFill="1" applyBorder="1" applyAlignment="1">
      <alignment horizontal="center" vertical="center"/>
    </xf>
    <xf numFmtId="3" fontId="26" fillId="0" borderId="23" xfId="0" applyNumberFormat="1" applyFont="1" applyFill="1" applyBorder="1" applyAlignment="1">
      <alignment horizontal="center" vertical="center"/>
    </xf>
    <xf numFmtId="3" fontId="26" fillId="0" borderId="100" xfId="0" applyNumberFormat="1" applyFont="1" applyFill="1" applyBorder="1" applyAlignment="1">
      <alignment horizontal="center" vertical="center"/>
    </xf>
    <xf numFmtId="3" fontId="9" fillId="42" borderId="96" xfId="0" applyNumberFormat="1" applyFont="1" applyFill="1" applyBorder="1" applyAlignment="1">
      <alignment horizontal="center" vertical="center" wrapText="1"/>
    </xf>
    <xf numFmtId="3" fontId="9" fillId="42" borderId="75" xfId="0" applyNumberFormat="1" applyFont="1" applyFill="1" applyBorder="1" applyAlignment="1">
      <alignment horizontal="center" vertical="center" wrapText="1"/>
    </xf>
    <xf numFmtId="3" fontId="9" fillId="42" borderId="97" xfId="0" applyNumberFormat="1" applyFont="1" applyFill="1" applyBorder="1" applyAlignment="1">
      <alignment horizontal="center" vertical="center" wrapText="1"/>
    </xf>
    <xf numFmtId="3" fontId="9" fillId="42" borderId="74" xfId="0" applyNumberFormat="1" applyFont="1" applyFill="1" applyBorder="1" applyAlignment="1">
      <alignment horizontal="center" vertical="center" wrapText="1"/>
    </xf>
    <xf numFmtId="3" fontId="8" fillId="2" borderId="96" xfId="0" applyNumberFormat="1" applyFont="1" applyFill="1" applyBorder="1" applyAlignment="1">
      <alignment horizontal="center" vertical="center" wrapText="1"/>
    </xf>
    <xf numFmtId="3" fontId="8" fillId="2" borderId="75" xfId="0" applyNumberFormat="1" applyFont="1" applyFill="1" applyBorder="1" applyAlignment="1">
      <alignment horizontal="center" vertical="center" wrapText="1"/>
    </xf>
    <xf numFmtId="3" fontId="8" fillId="2" borderId="97" xfId="0" applyNumberFormat="1" applyFont="1" applyFill="1" applyBorder="1" applyAlignment="1">
      <alignment horizontal="center" vertical="center" wrapText="1"/>
    </xf>
    <xf numFmtId="3" fontId="8" fillId="2" borderId="74" xfId="0" applyNumberFormat="1" applyFont="1" applyFill="1" applyBorder="1" applyAlignment="1">
      <alignment horizontal="center" vertical="center" wrapText="1"/>
    </xf>
    <xf numFmtId="3" fontId="26" fillId="2" borderId="59" xfId="0" applyNumberFormat="1" applyFont="1" applyFill="1" applyBorder="1" applyAlignment="1">
      <alignment horizontal="center" vertical="center"/>
    </xf>
    <xf numFmtId="3" fontId="26" fillId="2" borderId="99" xfId="0" applyNumberFormat="1" applyFont="1" applyFill="1" applyBorder="1" applyAlignment="1">
      <alignment horizontal="center" vertical="center"/>
    </xf>
    <xf numFmtId="3" fontId="26" fillId="2" borderId="23" xfId="0" applyNumberFormat="1" applyFont="1" applyFill="1" applyBorder="1" applyAlignment="1">
      <alignment horizontal="center" vertical="center"/>
    </xf>
    <xf numFmtId="3" fontId="26" fillId="2" borderId="100" xfId="0" applyNumberFormat="1" applyFont="1" applyFill="1" applyBorder="1" applyAlignment="1">
      <alignment horizontal="center" vertical="center"/>
    </xf>
    <xf numFmtId="3" fontId="9" fillId="42" borderId="11" xfId="0" applyNumberFormat="1" applyFont="1" applyFill="1" applyBorder="1" applyAlignment="1">
      <alignment horizontal="center" vertical="center" wrapText="1"/>
    </xf>
    <xf numFmtId="3" fontId="9" fillId="42" borderId="101" xfId="0" applyNumberFormat="1" applyFont="1" applyFill="1" applyBorder="1" applyAlignment="1">
      <alignment horizontal="center" vertical="center" wrapText="1"/>
    </xf>
    <xf numFmtId="3" fontId="9" fillId="42" borderId="23" xfId="0" applyNumberFormat="1" applyFont="1" applyFill="1" applyBorder="1" applyAlignment="1">
      <alignment horizontal="center" vertical="center" wrapText="1"/>
    </xf>
    <xf numFmtId="3" fontId="9" fillId="42" borderId="102" xfId="0" applyNumberFormat="1" applyFont="1" applyFill="1" applyBorder="1" applyAlignment="1">
      <alignment horizontal="center" vertical="center" wrapText="1"/>
    </xf>
    <xf numFmtId="3" fontId="8" fillId="2" borderId="11" xfId="0" applyNumberFormat="1" applyFont="1" applyFill="1" applyBorder="1" applyAlignment="1">
      <alignment horizontal="center" vertical="center" wrapText="1"/>
    </xf>
    <xf numFmtId="3" fontId="8" fillId="2" borderId="101" xfId="0" applyNumberFormat="1" applyFont="1" applyFill="1" applyBorder="1" applyAlignment="1">
      <alignment horizontal="center" vertical="center" wrapText="1"/>
    </xf>
    <xf numFmtId="3" fontId="8" fillId="2" borderId="23" xfId="0" applyNumberFormat="1" applyFont="1" applyFill="1" applyBorder="1" applyAlignment="1">
      <alignment horizontal="center" vertical="center" wrapText="1"/>
    </xf>
    <xf numFmtId="3" fontId="8" fillId="2" borderId="102" xfId="0" applyNumberFormat="1" applyFont="1" applyFill="1" applyBorder="1" applyAlignment="1">
      <alignment horizontal="center" vertical="center" wrapText="1"/>
    </xf>
    <xf numFmtId="3" fontId="9" fillId="35" borderId="11" xfId="0" applyNumberFormat="1" applyFont="1" applyFill="1" applyBorder="1" applyAlignment="1">
      <alignment horizontal="center" vertical="center" wrapText="1"/>
    </xf>
    <xf numFmtId="3" fontId="9" fillId="35" borderId="101" xfId="0" applyNumberFormat="1" applyFont="1" applyFill="1" applyBorder="1" applyAlignment="1">
      <alignment horizontal="center" vertical="center" wrapText="1"/>
    </xf>
    <xf numFmtId="3" fontId="9" fillId="35" borderId="23" xfId="0" applyNumberFormat="1" applyFont="1" applyFill="1" applyBorder="1" applyAlignment="1">
      <alignment horizontal="center" vertical="center" wrapText="1"/>
    </xf>
    <xf numFmtId="3" fontId="9" fillId="35" borderId="102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8" fillId="0" borderId="101" xfId="0" applyNumberFormat="1" applyFont="1" applyFill="1" applyBorder="1" applyAlignment="1">
      <alignment horizontal="center" vertical="center" wrapText="1"/>
    </xf>
    <xf numFmtId="3" fontId="8" fillId="0" borderId="23" xfId="0" applyNumberFormat="1" applyFont="1" applyFill="1" applyBorder="1" applyAlignment="1">
      <alignment horizontal="center" vertical="center" wrapText="1"/>
    </xf>
    <xf numFmtId="3" fontId="8" fillId="0" borderId="102" xfId="0" applyNumberFormat="1" applyFont="1" applyFill="1" applyBorder="1" applyAlignment="1">
      <alignment horizontal="center" vertical="center" wrapText="1"/>
    </xf>
    <xf numFmtId="3" fontId="8" fillId="35" borderId="11" xfId="0" applyNumberFormat="1" applyFont="1" applyFill="1" applyBorder="1" applyAlignment="1">
      <alignment horizontal="center" vertical="center" wrapText="1"/>
    </xf>
    <xf numFmtId="3" fontId="8" fillId="35" borderId="101" xfId="0" applyNumberFormat="1" applyFont="1" applyFill="1" applyBorder="1" applyAlignment="1">
      <alignment horizontal="center" vertical="center" wrapText="1"/>
    </xf>
    <xf numFmtId="3" fontId="8" fillId="35" borderId="23" xfId="0" applyNumberFormat="1" applyFont="1" applyFill="1" applyBorder="1" applyAlignment="1">
      <alignment horizontal="center" vertical="center" wrapText="1"/>
    </xf>
    <xf numFmtId="3" fontId="8" fillId="35" borderId="102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 wrapText="1"/>
    </xf>
    <xf numFmtId="3" fontId="9" fillId="0" borderId="101" xfId="0" applyNumberFormat="1" applyFont="1" applyFill="1" applyBorder="1" applyAlignment="1">
      <alignment horizontal="center" vertical="center" wrapText="1"/>
    </xf>
    <xf numFmtId="3" fontId="9" fillId="0" borderId="23" xfId="0" applyNumberFormat="1" applyFont="1" applyFill="1" applyBorder="1" applyAlignment="1">
      <alignment horizontal="center" vertical="center" wrapText="1"/>
    </xf>
    <xf numFmtId="3" fontId="9" fillId="0" borderId="102" xfId="0" applyNumberFormat="1" applyFont="1" applyFill="1" applyBorder="1" applyAlignment="1">
      <alignment horizontal="center" vertical="center" wrapText="1"/>
    </xf>
    <xf numFmtId="3" fontId="8" fillId="2" borderId="11" xfId="0" applyNumberFormat="1" applyFont="1" applyFill="1" applyBorder="1" applyAlignment="1">
      <alignment horizontal="center" vertical="center"/>
    </xf>
    <xf numFmtId="3" fontId="8" fillId="2" borderId="101" xfId="0" applyNumberFormat="1" applyFont="1" applyFill="1" applyBorder="1" applyAlignment="1">
      <alignment horizontal="center" vertical="center"/>
    </xf>
    <xf numFmtId="3" fontId="8" fillId="2" borderId="23" xfId="0" applyNumberFormat="1" applyFont="1" applyFill="1" applyBorder="1" applyAlignment="1">
      <alignment horizontal="center" vertical="center"/>
    </xf>
    <xf numFmtId="3" fontId="8" fillId="2" borderId="102" xfId="0" applyNumberFormat="1" applyFont="1" applyFill="1" applyBorder="1" applyAlignment="1">
      <alignment horizontal="center" vertical="center"/>
    </xf>
    <xf numFmtId="3" fontId="8" fillId="2" borderId="103" xfId="0" applyNumberFormat="1" applyFont="1" applyFill="1" applyBorder="1" applyAlignment="1">
      <alignment horizontal="center" vertical="center"/>
    </xf>
    <xf numFmtId="3" fontId="8" fillId="2" borderId="104" xfId="0" applyNumberFormat="1" applyFont="1" applyFill="1" applyBorder="1" applyAlignment="1">
      <alignment horizontal="center" vertical="center"/>
    </xf>
    <xf numFmtId="3" fontId="26" fillId="2" borderId="103" xfId="0" applyNumberFormat="1" applyFont="1" applyFill="1" applyBorder="1" applyAlignment="1">
      <alignment horizontal="center" vertical="center"/>
    </xf>
    <xf numFmtId="3" fontId="26" fillId="2" borderId="50" xfId="0" applyNumberFormat="1" applyFont="1" applyFill="1" applyBorder="1" applyAlignment="1">
      <alignment horizontal="center" vertical="center"/>
    </xf>
    <xf numFmtId="3" fontId="102" fillId="41" borderId="28" xfId="0" applyNumberFormat="1" applyFont="1" applyFill="1" applyBorder="1" applyAlignment="1">
      <alignment horizontal="center" vertical="center" wrapText="1"/>
    </xf>
    <xf numFmtId="3" fontId="103" fillId="41" borderId="28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/>
    </xf>
    <xf numFmtId="3" fontId="8" fillId="0" borderId="101" xfId="0" applyNumberFormat="1" applyFont="1" applyFill="1" applyBorder="1" applyAlignment="1">
      <alignment horizontal="center" vertical="center"/>
    </xf>
    <xf numFmtId="3" fontId="8" fillId="0" borderId="23" xfId="0" applyNumberFormat="1" applyFont="1" applyFill="1" applyBorder="1" applyAlignment="1">
      <alignment horizontal="center" vertical="center"/>
    </xf>
    <xf numFmtId="3" fontId="8" fillId="0" borderId="102" xfId="0" applyNumberFormat="1" applyFont="1" applyFill="1" applyBorder="1" applyAlignment="1">
      <alignment horizontal="center" vertical="center"/>
    </xf>
    <xf numFmtId="3" fontId="9" fillId="42" borderId="103" xfId="0" applyNumberFormat="1" applyFont="1" applyFill="1" applyBorder="1" applyAlignment="1">
      <alignment horizontal="center" vertical="center" wrapText="1"/>
    </xf>
    <xf numFmtId="3" fontId="9" fillId="42" borderId="104" xfId="0" applyNumberFormat="1" applyFont="1" applyFill="1" applyBorder="1" applyAlignment="1">
      <alignment horizontal="center" vertical="center" wrapText="1"/>
    </xf>
    <xf numFmtId="0" fontId="4" fillId="45" borderId="84" xfId="0" applyFont="1" applyFill="1" applyBorder="1" applyAlignment="1">
      <alignment horizontal="center" vertical="center" wrapText="1"/>
    </xf>
    <xf numFmtId="0" fontId="4" fillId="45" borderId="85" xfId="0" applyFont="1" applyFill="1" applyBorder="1" applyAlignment="1">
      <alignment horizontal="center" vertical="center" wrapText="1"/>
    </xf>
    <xf numFmtId="0" fontId="4" fillId="45" borderId="86" xfId="0" applyFont="1" applyFill="1" applyBorder="1" applyAlignment="1">
      <alignment horizontal="center" vertical="center" wrapText="1"/>
    </xf>
    <xf numFmtId="3" fontId="8" fillId="2" borderId="13" xfId="0" applyNumberFormat="1" applyFont="1" applyFill="1" applyBorder="1" applyAlignment="1">
      <alignment horizontal="center" vertical="center" wrapText="1"/>
    </xf>
    <xf numFmtId="3" fontId="104" fillId="2" borderId="13" xfId="0" applyNumberFormat="1" applyFont="1" applyFill="1" applyBorder="1" applyAlignment="1">
      <alignment horizontal="center" vertical="center" wrapText="1"/>
    </xf>
    <xf numFmtId="3" fontId="104" fillId="2" borderId="51" xfId="0" applyNumberFormat="1" applyFont="1" applyFill="1" applyBorder="1" applyAlignment="1">
      <alignment horizontal="center" vertical="center" wrapText="1"/>
    </xf>
    <xf numFmtId="0" fontId="2" fillId="0" borderId="87" xfId="0" applyFont="1" applyBorder="1" applyAlignment="1">
      <alignment horizontal="center"/>
    </xf>
    <xf numFmtId="0" fontId="2" fillId="0" borderId="88" xfId="0" applyFont="1" applyBorder="1" applyAlignment="1">
      <alignment horizontal="center"/>
    </xf>
    <xf numFmtId="0" fontId="2" fillId="0" borderId="89" xfId="0" applyFont="1" applyBorder="1" applyAlignment="1">
      <alignment horizontal="center"/>
    </xf>
    <xf numFmtId="0" fontId="119" fillId="0" borderId="94" xfId="0" applyFont="1" applyBorder="1" applyAlignment="1">
      <alignment horizontal="center" vertical="center" wrapText="1"/>
    </xf>
    <xf numFmtId="0" fontId="119" fillId="0" borderId="73" xfId="0" applyFont="1" applyBorder="1" applyAlignment="1">
      <alignment horizontal="center" vertical="center" wrapText="1"/>
    </xf>
    <xf numFmtId="0" fontId="119" fillId="0" borderId="26" xfId="0" applyFont="1" applyBorder="1" applyAlignment="1">
      <alignment horizontal="center" vertical="center" wrapText="1"/>
    </xf>
    <xf numFmtId="0" fontId="119" fillId="0" borderId="0" xfId="0" applyFont="1" applyBorder="1" applyAlignment="1">
      <alignment horizontal="center" vertical="center" wrapText="1"/>
    </xf>
    <xf numFmtId="0" fontId="119" fillId="0" borderId="84" xfId="0" applyFont="1" applyBorder="1" applyAlignment="1">
      <alignment horizontal="center" vertical="center" wrapText="1"/>
    </xf>
    <xf numFmtId="0" fontId="119" fillId="0" borderId="85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5" fillId="0" borderId="77" xfId="48" applyBorder="1" applyAlignment="1">
      <alignment horizontal="center" vertical="center" wrapText="1"/>
    </xf>
    <xf numFmtId="0" fontId="85" fillId="0" borderId="18" xfId="48" applyBorder="1" applyAlignment="1">
      <alignment horizontal="center" vertical="center" wrapText="1"/>
    </xf>
    <xf numFmtId="0" fontId="85" fillId="0" borderId="93" xfId="48" applyBorder="1" applyAlignment="1">
      <alignment horizontal="center" vertical="center" wrapText="1"/>
    </xf>
    <xf numFmtId="3" fontId="103" fillId="0" borderId="12" xfId="0" applyNumberFormat="1" applyFont="1" applyBorder="1" applyAlignment="1">
      <alignment horizontal="center" vertical="center" wrapText="1"/>
    </xf>
    <xf numFmtId="3" fontId="103" fillId="2" borderId="28" xfId="0" applyNumberFormat="1" applyFont="1" applyFill="1" applyBorder="1" applyAlignment="1">
      <alignment horizontal="center" vertical="center" wrapText="1"/>
    </xf>
    <xf numFmtId="0" fontId="85" fillId="33" borderId="84" xfId="48" applyFill="1" applyBorder="1" applyAlignment="1">
      <alignment horizontal="left" vertical="center"/>
    </xf>
    <xf numFmtId="0" fontId="85" fillId="33" borderId="85" xfId="48" applyFill="1" applyBorder="1" applyAlignment="1">
      <alignment horizontal="left" vertical="center"/>
    </xf>
    <xf numFmtId="0" fontId="85" fillId="33" borderId="86" xfId="48" applyFill="1" applyBorder="1" applyAlignment="1">
      <alignment horizontal="left" vertical="center"/>
    </xf>
    <xf numFmtId="0" fontId="103" fillId="0" borderId="26" xfId="0" applyFont="1" applyBorder="1" applyAlignment="1">
      <alignment horizontal="left" vertical="center"/>
    </xf>
    <xf numFmtId="0" fontId="103" fillId="0" borderId="0" xfId="0" applyFont="1" applyBorder="1" applyAlignment="1">
      <alignment horizontal="left" vertical="center"/>
    </xf>
    <xf numFmtId="0" fontId="103" fillId="0" borderId="27" xfId="0" applyFont="1" applyBorder="1" applyAlignment="1">
      <alignment horizontal="left" vertical="center"/>
    </xf>
    <xf numFmtId="0" fontId="4" fillId="46" borderId="26" xfId="0" applyFont="1" applyFill="1" applyBorder="1" applyAlignment="1">
      <alignment horizontal="center" vertical="center" wrapText="1"/>
    </xf>
    <xf numFmtId="0" fontId="4" fillId="46" borderId="0" xfId="0" applyFont="1" applyFill="1" applyBorder="1" applyAlignment="1">
      <alignment horizontal="center" vertical="center" wrapText="1"/>
    </xf>
    <xf numFmtId="0" fontId="4" fillId="46" borderId="27" xfId="0" applyFont="1" applyFill="1" applyBorder="1" applyAlignment="1">
      <alignment horizontal="center" vertical="center" wrapText="1"/>
    </xf>
    <xf numFmtId="0" fontId="7" fillId="0" borderId="94" xfId="0" applyFont="1" applyBorder="1" applyAlignment="1">
      <alignment horizontal="left" vertical="center"/>
    </xf>
    <xf numFmtId="0" fontId="7" fillId="0" borderId="73" xfId="0" applyFont="1" applyBorder="1" applyAlignment="1">
      <alignment horizontal="left" vertical="center"/>
    </xf>
    <xf numFmtId="0" fontId="7" fillId="0" borderId="50" xfId="0" applyFont="1" applyBorder="1" applyAlignment="1">
      <alignment horizontal="left" vertical="center"/>
    </xf>
    <xf numFmtId="3" fontId="102" fillId="2" borderId="72" xfId="0" applyNumberFormat="1" applyFont="1" applyFill="1" applyBorder="1" applyAlignment="1">
      <alignment horizontal="center" vertical="center" wrapText="1"/>
    </xf>
    <xf numFmtId="3" fontId="102" fillId="2" borderId="12" xfId="0" applyNumberFormat="1" applyFont="1" applyFill="1" applyBorder="1" applyAlignment="1">
      <alignment horizontal="center" vertical="center" wrapText="1"/>
    </xf>
    <xf numFmtId="3" fontId="103" fillId="0" borderId="12" xfId="0" applyNumberFormat="1" applyFont="1" applyFill="1" applyBorder="1" applyAlignment="1">
      <alignment horizontal="center" vertical="center" wrapText="1"/>
    </xf>
    <xf numFmtId="3" fontId="102" fillId="0" borderId="12" xfId="0" applyNumberFormat="1" applyFont="1" applyFill="1" applyBorder="1" applyAlignment="1">
      <alignment horizontal="center" vertical="center" wrapText="1"/>
    </xf>
    <xf numFmtId="3" fontId="102" fillId="2" borderId="28" xfId="0" applyNumberFormat="1" applyFont="1" applyFill="1" applyBorder="1" applyAlignment="1">
      <alignment horizontal="center" vertical="center" wrapText="1"/>
    </xf>
    <xf numFmtId="3" fontId="9" fillId="42" borderId="72" xfId="0" applyNumberFormat="1" applyFont="1" applyFill="1" applyBorder="1" applyAlignment="1">
      <alignment horizontal="center" vertical="center" wrapText="1"/>
    </xf>
    <xf numFmtId="3" fontId="107" fillId="2" borderId="72" xfId="0" applyNumberFormat="1" applyFont="1" applyFill="1" applyBorder="1" applyAlignment="1">
      <alignment horizontal="center" vertical="center" wrapText="1"/>
    </xf>
    <xf numFmtId="3" fontId="24" fillId="2" borderId="0" xfId="0" applyNumberFormat="1" applyFont="1" applyFill="1" applyBorder="1" applyAlignment="1">
      <alignment horizontal="center" vertical="center" wrapText="1"/>
    </xf>
    <xf numFmtId="3" fontId="103" fillId="33" borderId="49" xfId="0" applyNumberFormat="1" applyFont="1" applyFill="1" applyBorder="1" applyAlignment="1">
      <alignment horizontal="center" vertical="center"/>
    </xf>
    <xf numFmtId="0" fontId="5" fillId="33" borderId="105" xfId="0" applyFont="1" applyFill="1" applyBorder="1" applyAlignment="1">
      <alignment horizontal="center" vertical="center" wrapText="1"/>
    </xf>
    <xf numFmtId="0" fontId="5" fillId="33" borderId="106" xfId="0" applyFont="1" applyFill="1" applyBorder="1" applyAlignment="1">
      <alignment horizontal="center" vertical="center" wrapText="1"/>
    </xf>
    <xf numFmtId="0" fontId="5" fillId="42" borderId="107" xfId="0" applyFont="1" applyFill="1" applyBorder="1" applyAlignment="1">
      <alignment horizontal="center" vertical="center" wrapText="1"/>
    </xf>
    <xf numFmtId="0" fontId="5" fillId="42" borderId="106" xfId="0" applyFont="1" applyFill="1" applyBorder="1" applyAlignment="1">
      <alignment horizontal="center" vertical="center" wrapText="1"/>
    </xf>
    <xf numFmtId="0" fontId="5" fillId="33" borderId="107" xfId="0" applyFont="1" applyFill="1" applyBorder="1" applyAlignment="1">
      <alignment horizontal="center" vertical="center" wrapText="1"/>
    </xf>
    <xf numFmtId="3" fontId="102" fillId="33" borderId="49" xfId="0" applyNumberFormat="1" applyFont="1" applyFill="1" applyBorder="1" applyAlignment="1">
      <alignment horizontal="center" vertical="center" wrapText="1"/>
    </xf>
    <xf numFmtId="3" fontId="24" fillId="2" borderId="81" xfId="0" applyNumberFormat="1" applyFont="1" applyFill="1" applyBorder="1" applyAlignment="1">
      <alignment horizontal="center" vertical="center" wrapText="1"/>
    </xf>
    <xf numFmtId="3" fontId="24" fillId="2" borderId="51" xfId="0" applyNumberFormat="1" applyFont="1" applyFill="1" applyBorder="1" applyAlignment="1">
      <alignment horizontal="center" vertical="center" wrapText="1"/>
    </xf>
    <xf numFmtId="0" fontId="5" fillId="42" borderId="108" xfId="0" applyFont="1" applyFill="1" applyBorder="1" applyAlignment="1">
      <alignment horizontal="center" vertical="center" wrapText="1"/>
    </xf>
    <xf numFmtId="0" fontId="5" fillId="42" borderId="109" xfId="0" applyFont="1" applyFill="1" applyBorder="1" applyAlignment="1">
      <alignment horizontal="center" vertical="center" wrapText="1"/>
    </xf>
    <xf numFmtId="3" fontId="103" fillId="42" borderId="80" xfId="0" applyNumberFormat="1" applyFont="1" applyFill="1" applyBorder="1" applyAlignment="1">
      <alignment horizontal="center" vertical="center" wrapText="1"/>
    </xf>
    <xf numFmtId="3" fontId="103" fillId="42" borderId="13" xfId="0" applyNumberFormat="1" applyFont="1" applyFill="1" applyBorder="1" applyAlignment="1">
      <alignment horizontal="center" vertical="center" wrapText="1"/>
    </xf>
    <xf numFmtId="0" fontId="5" fillId="33" borderId="94" xfId="0" applyFont="1" applyFill="1" applyBorder="1" applyAlignment="1">
      <alignment horizontal="center" vertical="center" wrapText="1"/>
    </xf>
    <xf numFmtId="0" fontId="5" fillId="33" borderId="73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84" xfId="0" applyFont="1" applyFill="1" applyBorder="1" applyAlignment="1">
      <alignment horizontal="center" vertical="center" wrapText="1"/>
    </xf>
    <xf numFmtId="0" fontId="5" fillId="33" borderId="85" xfId="0" applyFont="1" applyFill="1" applyBorder="1" applyAlignment="1">
      <alignment horizontal="center" vertical="center" wrapText="1"/>
    </xf>
    <xf numFmtId="3" fontId="102" fillId="42" borderId="80" xfId="0" applyNumberFormat="1" applyFont="1" applyFill="1" applyBorder="1" applyAlignment="1">
      <alignment horizontal="center" vertical="center" wrapText="1"/>
    </xf>
    <xf numFmtId="3" fontId="5" fillId="2" borderId="80" xfId="0" applyNumberFormat="1" applyFont="1" applyFill="1" applyBorder="1" applyAlignment="1">
      <alignment horizontal="center" vertical="center" wrapText="1"/>
    </xf>
    <xf numFmtId="3" fontId="5" fillId="2" borderId="13" xfId="0" applyNumberFormat="1" applyFont="1" applyFill="1" applyBorder="1" applyAlignment="1">
      <alignment horizontal="center" vertical="center" wrapText="1"/>
    </xf>
    <xf numFmtId="0" fontId="103" fillId="2" borderId="80" xfId="0" applyFont="1" applyFill="1" applyBorder="1" applyAlignment="1">
      <alignment horizontal="center" vertical="center"/>
    </xf>
    <xf numFmtId="0" fontId="103" fillId="2" borderId="13" xfId="0" applyFont="1" applyFill="1" applyBorder="1" applyAlignment="1">
      <alignment horizontal="center" vertical="center"/>
    </xf>
    <xf numFmtId="3" fontId="102" fillId="2" borderId="80" xfId="0" applyNumberFormat="1" applyFont="1" applyFill="1" applyBorder="1" applyAlignment="1">
      <alignment horizontal="center" vertical="center" wrapText="1"/>
    </xf>
    <xf numFmtId="3" fontId="102" fillId="2" borderId="13" xfId="0" applyNumberFormat="1" applyFont="1" applyFill="1" applyBorder="1" applyAlignment="1">
      <alignment horizontal="center" vertical="center" wrapText="1"/>
    </xf>
    <xf numFmtId="3" fontId="24" fillId="2" borderId="58" xfId="0" applyNumberFormat="1" applyFont="1" applyFill="1" applyBorder="1" applyAlignment="1">
      <alignment horizontal="center" vertical="center" wrapText="1"/>
    </xf>
    <xf numFmtId="3" fontId="24" fillId="2" borderId="82" xfId="0" applyNumberFormat="1" applyFont="1" applyFill="1" applyBorder="1" applyAlignment="1">
      <alignment horizontal="center" vertical="center" wrapText="1"/>
    </xf>
    <xf numFmtId="3" fontId="5" fillId="2" borderId="15" xfId="0" applyNumberFormat="1" applyFont="1" applyFill="1" applyBorder="1" applyAlignment="1">
      <alignment horizontal="center" vertical="center" wrapText="1"/>
    </xf>
    <xf numFmtId="3" fontId="5" fillId="2" borderId="83" xfId="0" applyNumberFormat="1" applyFont="1" applyFill="1" applyBorder="1" applyAlignment="1">
      <alignment horizontal="center" vertical="center" wrapText="1"/>
    </xf>
    <xf numFmtId="0" fontId="4" fillId="2" borderId="8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83" xfId="0" applyFont="1" applyFill="1" applyBorder="1" applyAlignment="1">
      <alignment horizontal="center" vertical="center"/>
    </xf>
    <xf numFmtId="3" fontId="102" fillId="2" borderId="15" xfId="0" applyNumberFormat="1" applyFont="1" applyFill="1" applyBorder="1" applyAlignment="1">
      <alignment horizontal="center" vertical="center" wrapText="1"/>
    </xf>
    <xf numFmtId="3" fontId="102" fillId="2" borderId="83" xfId="0" applyNumberFormat="1" applyFont="1" applyFill="1" applyBorder="1" applyAlignment="1">
      <alignment horizontal="center" vertical="center" wrapText="1"/>
    </xf>
    <xf numFmtId="3" fontId="103" fillId="2" borderId="15" xfId="0" applyNumberFormat="1" applyFont="1" applyFill="1" applyBorder="1" applyAlignment="1">
      <alignment horizontal="center" vertical="center" wrapText="1"/>
    </xf>
    <xf numFmtId="3" fontId="103" fillId="2" borderId="83" xfId="0" applyNumberFormat="1" applyFont="1" applyFill="1" applyBorder="1" applyAlignment="1">
      <alignment horizontal="center" vertical="center" wrapText="1"/>
    </xf>
    <xf numFmtId="3" fontId="103" fillId="2" borderId="13" xfId="0" applyNumberFormat="1" applyFont="1" applyFill="1" applyBorder="1" applyAlignment="1">
      <alignment horizontal="center" vertical="center" wrapText="1"/>
    </xf>
    <xf numFmtId="3" fontId="8" fillId="0" borderId="59" xfId="0" applyNumberFormat="1" applyFont="1" applyFill="1" applyBorder="1" applyAlignment="1">
      <alignment horizontal="center" vertical="center"/>
    </xf>
    <xf numFmtId="3" fontId="8" fillId="0" borderId="110" xfId="0" applyNumberFormat="1" applyFont="1" applyFill="1" applyBorder="1" applyAlignment="1">
      <alignment horizontal="center" vertical="center"/>
    </xf>
    <xf numFmtId="3" fontId="26" fillId="0" borderId="75" xfId="0" applyNumberFormat="1" applyFont="1" applyFill="1" applyBorder="1" applyAlignment="1">
      <alignment horizontal="center" vertical="center"/>
    </xf>
    <xf numFmtId="3" fontId="26" fillId="0" borderId="111" xfId="0" applyNumberFormat="1" applyFont="1" applyFill="1" applyBorder="1" applyAlignment="1">
      <alignment horizontal="center" vertical="center"/>
    </xf>
    <xf numFmtId="0" fontId="7" fillId="0" borderId="84" xfId="0" applyFont="1" applyBorder="1" applyAlignment="1">
      <alignment horizontal="left" vertical="center"/>
    </xf>
    <xf numFmtId="0" fontId="7" fillId="0" borderId="85" xfId="0" applyFont="1" applyBorder="1" applyAlignment="1">
      <alignment horizontal="left" vertical="center"/>
    </xf>
    <xf numFmtId="0" fontId="7" fillId="0" borderId="86" xfId="0" applyFont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left" vertical="center"/>
    </xf>
    <xf numFmtId="3" fontId="8" fillId="2" borderId="112" xfId="0" applyNumberFormat="1" applyFont="1" applyFill="1" applyBorder="1" applyAlignment="1">
      <alignment horizontal="center" vertical="center"/>
    </xf>
    <xf numFmtId="3" fontId="8" fillId="2" borderId="113" xfId="0" applyNumberFormat="1" applyFont="1" applyFill="1" applyBorder="1" applyAlignment="1">
      <alignment horizontal="center" vertical="center"/>
    </xf>
    <xf numFmtId="3" fontId="26" fillId="2" borderId="75" xfId="0" applyNumberFormat="1" applyFont="1" applyFill="1" applyBorder="1" applyAlignment="1">
      <alignment horizontal="center" vertical="center"/>
    </xf>
    <xf numFmtId="3" fontId="26" fillId="2" borderId="111" xfId="0" applyNumberFormat="1" applyFont="1" applyFill="1" applyBorder="1" applyAlignment="1">
      <alignment horizontal="center" vertical="center"/>
    </xf>
    <xf numFmtId="3" fontId="104" fillId="0" borderId="15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3" fontId="9" fillId="2" borderId="23" xfId="0" applyNumberFormat="1" applyFont="1" applyFill="1" applyBorder="1" applyAlignment="1">
      <alignment horizontal="center" vertical="center" wrapText="1"/>
    </xf>
    <xf numFmtId="3" fontId="9" fillId="2" borderId="111" xfId="0" applyNumberFormat="1" applyFont="1" applyFill="1" applyBorder="1" applyAlignment="1">
      <alignment horizontal="center" vertical="center" wrapText="1"/>
    </xf>
    <xf numFmtId="3" fontId="9" fillId="36" borderId="19" xfId="0" applyNumberFormat="1" applyFont="1" applyFill="1" applyBorder="1" applyAlignment="1">
      <alignment horizontal="center" vertical="center" wrapText="1"/>
    </xf>
    <xf numFmtId="3" fontId="9" fillId="36" borderId="114" xfId="0" applyNumberFormat="1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/>
    </xf>
    <xf numFmtId="3" fontId="8" fillId="42" borderId="11" xfId="0" applyNumberFormat="1" applyFont="1" applyFill="1" applyBorder="1" applyAlignment="1">
      <alignment horizontal="center" vertical="center" wrapText="1"/>
    </xf>
    <xf numFmtId="3" fontId="8" fillId="42" borderId="101" xfId="0" applyNumberFormat="1" applyFont="1" applyFill="1" applyBorder="1" applyAlignment="1">
      <alignment horizontal="center" vertical="center" wrapText="1"/>
    </xf>
    <xf numFmtId="3" fontId="8" fillId="42" borderId="23" xfId="0" applyNumberFormat="1" applyFont="1" applyFill="1" applyBorder="1" applyAlignment="1">
      <alignment horizontal="center" vertical="center" wrapText="1"/>
    </xf>
    <xf numFmtId="3" fontId="8" fillId="42" borderId="102" xfId="0" applyNumberFormat="1" applyFont="1" applyFill="1" applyBorder="1" applyAlignment="1">
      <alignment horizontal="center" vertical="center" wrapText="1"/>
    </xf>
    <xf numFmtId="3" fontId="9" fillId="2" borderId="11" xfId="0" applyNumberFormat="1" applyFont="1" applyFill="1" applyBorder="1" applyAlignment="1">
      <alignment horizontal="center" vertical="center" wrapText="1"/>
    </xf>
    <xf numFmtId="3" fontId="9" fillId="2" borderId="101" xfId="0" applyNumberFormat="1" applyFont="1" applyFill="1" applyBorder="1" applyAlignment="1">
      <alignment horizontal="center" vertical="center" wrapText="1"/>
    </xf>
    <xf numFmtId="3" fontId="9" fillId="2" borderId="102" xfId="0" applyNumberFormat="1" applyFont="1" applyFill="1" applyBorder="1" applyAlignment="1">
      <alignment horizontal="center" vertical="center" wrapText="1"/>
    </xf>
    <xf numFmtId="3" fontId="9" fillId="2" borderId="59" xfId="0" applyNumberFormat="1" applyFont="1" applyFill="1" applyBorder="1" applyAlignment="1">
      <alignment horizontal="center" vertical="center" wrapText="1"/>
    </xf>
    <xf numFmtId="3" fontId="9" fillId="2" borderId="75" xfId="0" applyNumberFormat="1" applyFont="1" applyFill="1" applyBorder="1" applyAlignment="1">
      <alignment horizontal="center" vertical="center" wrapText="1"/>
    </xf>
    <xf numFmtId="0" fontId="28" fillId="0" borderId="115" xfId="0" applyFont="1" applyBorder="1" applyAlignment="1">
      <alignment horizontal="center" vertical="center" wrapText="1"/>
    </xf>
    <xf numFmtId="0" fontId="28" fillId="0" borderId="116" xfId="0" applyFont="1" applyBorder="1" applyAlignment="1">
      <alignment horizontal="center" vertical="center" wrapText="1"/>
    </xf>
    <xf numFmtId="0" fontId="28" fillId="0" borderId="117" xfId="0" applyFont="1" applyBorder="1" applyAlignment="1">
      <alignment horizontal="center" vertical="center" wrapText="1"/>
    </xf>
    <xf numFmtId="0" fontId="28" fillId="0" borderId="70" xfId="0" applyFont="1" applyBorder="1" applyAlignment="1">
      <alignment horizontal="center" vertical="center" wrapText="1"/>
    </xf>
    <xf numFmtId="0" fontId="28" fillId="0" borderId="84" xfId="0" applyFont="1" applyBorder="1" applyAlignment="1">
      <alignment horizontal="center" vertical="center" wrapText="1"/>
    </xf>
    <xf numFmtId="0" fontId="28" fillId="0" borderId="85" xfId="0" applyFont="1" applyBorder="1" applyAlignment="1">
      <alignment horizontal="center" vertical="center" wrapText="1"/>
    </xf>
    <xf numFmtId="0" fontId="85" fillId="33" borderId="94" xfId="48" applyFill="1" applyBorder="1" applyAlignment="1">
      <alignment horizontal="left" vertical="center"/>
    </xf>
    <xf numFmtId="0" fontId="85" fillId="33" borderId="73" xfId="48" applyFill="1" applyBorder="1" applyAlignment="1">
      <alignment horizontal="left" vertical="center"/>
    </xf>
    <xf numFmtId="0" fontId="85" fillId="33" borderId="50" xfId="48" applyFill="1" applyBorder="1" applyAlignment="1">
      <alignment horizontal="left" vertical="center"/>
    </xf>
    <xf numFmtId="0" fontId="4" fillId="45" borderId="26" xfId="0" applyFont="1" applyFill="1" applyBorder="1" applyAlignment="1">
      <alignment horizontal="center" vertical="center" wrapText="1"/>
    </xf>
    <xf numFmtId="0" fontId="4" fillId="45" borderId="0" xfId="0" applyFont="1" applyFill="1" applyBorder="1" applyAlignment="1">
      <alignment horizontal="center" vertical="center" wrapText="1"/>
    </xf>
    <xf numFmtId="0" fontId="4" fillId="45" borderId="27" xfId="0" applyFont="1" applyFill="1" applyBorder="1" applyAlignment="1">
      <alignment horizontal="center" vertical="center" wrapText="1"/>
    </xf>
    <xf numFmtId="0" fontId="4" fillId="45" borderId="94" xfId="0" applyFont="1" applyFill="1" applyBorder="1" applyAlignment="1">
      <alignment horizontal="center" vertical="center" wrapText="1"/>
    </xf>
    <xf numFmtId="0" fontId="4" fillId="45" borderId="73" xfId="0" applyFont="1" applyFill="1" applyBorder="1" applyAlignment="1">
      <alignment horizontal="center" vertical="center" wrapText="1"/>
    </xf>
    <xf numFmtId="0" fontId="4" fillId="45" borderId="50" xfId="0" applyFont="1" applyFill="1" applyBorder="1" applyAlignment="1">
      <alignment horizontal="center" vertical="center" wrapText="1"/>
    </xf>
    <xf numFmtId="3" fontId="8" fillId="0" borderId="37" xfId="0" applyNumberFormat="1" applyFont="1" applyFill="1" applyBorder="1" applyAlignment="1">
      <alignment horizontal="center"/>
    </xf>
    <xf numFmtId="3" fontId="8" fillId="0" borderId="31" xfId="0" applyNumberFormat="1" applyFont="1" applyFill="1" applyBorder="1" applyAlignment="1">
      <alignment horizontal="center"/>
    </xf>
    <xf numFmtId="3" fontId="26" fillId="0" borderId="12" xfId="0" applyNumberFormat="1" applyFont="1" applyFill="1" applyBorder="1" applyAlignment="1">
      <alignment horizontal="center" vertical="center"/>
    </xf>
    <xf numFmtId="3" fontId="26" fillId="0" borderId="24" xfId="0" applyNumberFormat="1" applyFont="1" applyFill="1" applyBorder="1" applyAlignment="1">
      <alignment horizontal="center" vertical="center"/>
    </xf>
    <xf numFmtId="0" fontId="106" fillId="0" borderId="33" xfId="0" applyFont="1" applyBorder="1" applyAlignment="1">
      <alignment horizontal="left" vertical="center"/>
    </xf>
    <xf numFmtId="0" fontId="106" fillId="0" borderId="32" xfId="0" applyFont="1" applyBorder="1" applyAlignment="1">
      <alignment horizontal="left" vertical="center"/>
    </xf>
    <xf numFmtId="0" fontId="106" fillId="0" borderId="31" xfId="0" applyFont="1" applyBorder="1" applyAlignment="1">
      <alignment horizontal="left" vertical="center"/>
    </xf>
    <xf numFmtId="0" fontId="106" fillId="0" borderId="33" xfId="0" applyFont="1" applyBorder="1" applyAlignment="1">
      <alignment/>
    </xf>
    <xf numFmtId="0" fontId="106" fillId="0" borderId="32" xfId="0" applyFont="1" applyBorder="1" applyAlignment="1">
      <alignment/>
    </xf>
    <xf numFmtId="0" fontId="106" fillId="0" borderId="31" xfId="0" applyFont="1" applyBorder="1" applyAlignment="1">
      <alignment/>
    </xf>
    <xf numFmtId="0" fontId="5" fillId="35" borderId="12" xfId="0" applyFont="1" applyFill="1" applyBorder="1" applyAlignment="1">
      <alignment horizontal="left" vertical="center" wrapText="1"/>
    </xf>
    <xf numFmtId="3" fontId="9" fillId="35" borderId="13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3" fontId="8" fillId="0" borderId="97" xfId="0" applyNumberFormat="1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3" fontId="8" fillId="0" borderId="37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3" fontId="107" fillId="0" borderId="13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45" borderId="94" xfId="0" applyFont="1" applyFill="1" applyBorder="1" applyAlignment="1">
      <alignment horizontal="center" wrapText="1"/>
    </xf>
    <xf numFmtId="0" fontId="4" fillId="45" borderId="73" xfId="0" applyFont="1" applyFill="1" applyBorder="1" applyAlignment="1">
      <alignment horizontal="center" wrapText="1"/>
    </xf>
    <xf numFmtId="0" fontId="4" fillId="45" borderId="50" xfId="0" applyFont="1" applyFill="1" applyBorder="1" applyAlignment="1">
      <alignment horizontal="center" wrapText="1"/>
    </xf>
    <xf numFmtId="3" fontId="4" fillId="35" borderId="12" xfId="0" applyNumberFormat="1" applyFont="1" applyFill="1" applyBorder="1" applyAlignment="1">
      <alignment horizontal="center" vertical="center" wrapText="1"/>
    </xf>
    <xf numFmtId="3" fontId="8" fillId="0" borderId="118" xfId="0" applyNumberFormat="1" applyFont="1" applyFill="1" applyBorder="1" applyAlignment="1">
      <alignment horizontal="center" vertical="center"/>
    </xf>
    <xf numFmtId="0" fontId="8" fillId="0" borderId="119" xfId="0" applyFont="1" applyFill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3" fontId="26" fillId="0" borderId="13" xfId="0" applyNumberFormat="1" applyFont="1" applyFill="1" applyBorder="1" applyAlignment="1">
      <alignment horizontal="center" vertical="center"/>
    </xf>
    <xf numFmtId="3" fontId="26" fillId="0" borderId="51" xfId="0" applyNumberFormat="1" applyFont="1" applyFill="1" applyBorder="1" applyAlignment="1">
      <alignment horizontal="center" vertical="center"/>
    </xf>
    <xf numFmtId="3" fontId="26" fillId="0" borderId="37" xfId="0" applyNumberFormat="1" applyFont="1" applyFill="1" applyBorder="1" applyAlignment="1">
      <alignment horizontal="center" vertical="center"/>
    </xf>
    <xf numFmtId="3" fontId="26" fillId="0" borderId="95" xfId="0" applyNumberFormat="1" applyFont="1" applyFill="1" applyBorder="1" applyAlignment="1">
      <alignment horizontal="center" vertical="center"/>
    </xf>
    <xf numFmtId="3" fontId="107" fillId="0" borderId="97" xfId="0" applyNumberFormat="1" applyFont="1" applyFill="1" applyBorder="1" applyAlignment="1">
      <alignment horizontal="center" vertical="center" wrapText="1"/>
    </xf>
    <xf numFmtId="3" fontId="107" fillId="0" borderId="74" xfId="0" applyNumberFormat="1" applyFont="1" applyFill="1" applyBorder="1" applyAlignment="1">
      <alignment horizontal="center" vertical="center" wrapText="1"/>
    </xf>
    <xf numFmtId="3" fontId="9" fillId="0" borderId="37" xfId="0" applyNumberFormat="1" applyFont="1" applyFill="1" applyBorder="1" applyAlignment="1">
      <alignment horizontal="center" vertical="center" wrapText="1"/>
    </xf>
    <xf numFmtId="3" fontId="9" fillId="0" borderId="31" xfId="0" applyNumberFormat="1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left" vertical="center" wrapText="1"/>
    </xf>
    <xf numFmtId="0" fontId="5" fillId="35" borderId="34" xfId="0" applyFont="1" applyFill="1" applyBorder="1" applyAlignment="1">
      <alignment horizontal="left" vertical="center" wrapText="1"/>
    </xf>
    <xf numFmtId="0" fontId="5" fillId="35" borderId="28" xfId="0" applyFont="1" applyFill="1" applyBorder="1" applyAlignment="1">
      <alignment horizontal="left" vertical="center" wrapText="1"/>
    </xf>
    <xf numFmtId="3" fontId="26" fillId="0" borderId="15" xfId="0" applyNumberFormat="1" applyFont="1" applyFill="1" applyBorder="1" applyAlignment="1">
      <alignment horizontal="center" vertical="center"/>
    </xf>
    <xf numFmtId="3" fontId="26" fillId="0" borderId="58" xfId="0" applyNumberFormat="1" applyFont="1" applyFill="1" applyBorder="1" applyAlignment="1">
      <alignment horizontal="center" vertical="center"/>
    </xf>
    <xf numFmtId="3" fontId="107" fillId="0" borderId="37" xfId="0" applyNumberFormat="1" applyFont="1" applyFill="1" applyBorder="1" applyAlignment="1">
      <alignment horizontal="center" vertical="center" wrapText="1"/>
    </xf>
    <xf numFmtId="3" fontId="107" fillId="0" borderId="31" xfId="0" applyNumberFormat="1" applyFont="1" applyFill="1" applyBorder="1" applyAlignment="1">
      <alignment horizontal="center" vertical="center" wrapText="1"/>
    </xf>
    <xf numFmtId="3" fontId="107" fillId="0" borderId="15" xfId="0" applyNumberFormat="1" applyFont="1" applyFill="1" applyBorder="1" applyAlignment="1">
      <alignment horizontal="center" vertical="center" wrapText="1"/>
    </xf>
    <xf numFmtId="3" fontId="26" fillId="0" borderId="11" xfId="0" applyNumberFormat="1" applyFont="1" applyFill="1" applyBorder="1" applyAlignment="1">
      <alignment horizontal="left"/>
    </xf>
    <xf numFmtId="3" fontId="26" fillId="0" borderId="120" xfId="0" applyNumberFormat="1" applyFont="1" applyFill="1" applyBorder="1" applyAlignment="1">
      <alignment horizontal="left"/>
    </xf>
    <xf numFmtId="3" fontId="26" fillId="0" borderId="23" xfId="0" applyNumberFormat="1" applyFont="1" applyFill="1" applyBorder="1" applyAlignment="1">
      <alignment horizontal="left"/>
    </xf>
    <xf numFmtId="3" fontId="26" fillId="0" borderId="100" xfId="0" applyNumberFormat="1" applyFont="1" applyFill="1" applyBorder="1" applyAlignment="1">
      <alignment horizontal="left"/>
    </xf>
    <xf numFmtId="0" fontId="4" fillId="46" borderId="94" xfId="0" applyFont="1" applyFill="1" applyBorder="1" applyAlignment="1">
      <alignment horizontal="center" wrapText="1"/>
    </xf>
    <xf numFmtId="0" fontId="4" fillId="46" borderId="73" xfId="0" applyFont="1" applyFill="1" applyBorder="1" applyAlignment="1">
      <alignment horizontal="center" wrapText="1"/>
    </xf>
    <xf numFmtId="0" fontId="4" fillId="46" borderId="50" xfId="0" applyFont="1" applyFill="1" applyBorder="1" applyAlignment="1">
      <alignment horizontal="center" wrapText="1"/>
    </xf>
    <xf numFmtId="3" fontId="107" fillId="47" borderId="12" xfId="0" applyNumberFormat="1" applyFont="1" applyFill="1" applyBorder="1" applyAlignment="1">
      <alignment horizontal="center" vertical="center" wrapText="1"/>
    </xf>
    <xf numFmtId="3" fontId="26" fillId="36" borderId="12" xfId="0" applyNumberFormat="1" applyFont="1" applyFill="1" applyBorder="1" applyAlignment="1">
      <alignment horizontal="center" vertical="center"/>
    </xf>
    <xf numFmtId="3" fontId="26" fillId="36" borderId="24" xfId="0" applyNumberFormat="1" applyFont="1" applyFill="1" applyBorder="1" applyAlignment="1">
      <alignment horizontal="center" vertical="center"/>
    </xf>
    <xf numFmtId="3" fontId="26" fillId="36" borderId="15" xfId="0" applyNumberFormat="1" applyFont="1" applyFill="1" applyBorder="1" applyAlignment="1">
      <alignment horizontal="center" vertical="center"/>
    </xf>
    <xf numFmtId="3" fontId="26" fillId="36" borderId="58" xfId="0" applyNumberFormat="1" applyFont="1" applyFill="1" applyBorder="1" applyAlignment="1">
      <alignment horizontal="center" vertical="center"/>
    </xf>
    <xf numFmtId="3" fontId="9" fillId="35" borderId="15" xfId="0" applyNumberFormat="1" applyFont="1" applyFill="1" applyBorder="1" applyAlignment="1">
      <alignment horizontal="center" vertical="center" wrapText="1"/>
    </xf>
    <xf numFmtId="0" fontId="28" fillId="0" borderId="94" xfId="0" applyFont="1" applyBorder="1" applyAlignment="1">
      <alignment horizontal="center" vertical="center" wrapText="1"/>
    </xf>
    <xf numFmtId="0" fontId="28" fillId="0" borderId="73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84" xfId="0" applyFont="1" applyBorder="1" applyAlignment="1">
      <alignment horizontal="center" vertical="center" wrapText="1"/>
    </xf>
    <xf numFmtId="0" fontId="28" fillId="0" borderId="8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4" fillId="0" borderId="100" xfId="0" applyFont="1" applyBorder="1" applyAlignment="1">
      <alignment horizontal="center"/>
    </xf>
    <xf numFmtId="0" fontId="4" fillId="0" borderId="77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3" fontId="4" fillId="42" borderId="12" xfId="0" applyNumberFormat="1" applyFont="1" applyFill="1" applyBorder="1" applyAlignment="1">
      <alignment horizontal="center" vertical="center" wrapText="1"/>
    </xf>
    <xf numFmtId="3" fontId="103" fillId="42" borderId="72" xfId="0" applyNumberFormat="1" applyFont="1" applyFill="1" applyBorder="1" applyAlignment="1">
      <alignment horizontal="center" vertical="center" wrapText="1"/>
    </xf>
    <xf numFmtId="3" fontId="103" fillId="42" borderId="12" xfId="0" applyNumberFormat="1" applyFont="1" applyFill="1" applyBorder="1" applyAlignment="1">
      <alignment horizontal="center" vertical="center" wrapText="1"/>
    </xf>
    <xf numFmtId="3" fontId="107" fillId="47" borderId="15" xfId="0" applyNumberFormat="1" applyFont="1" applyFill="1" applyBorder="1" applyAlignment="1">
      <alignment horizontal="center" vertical="center" wrapText="1"/>
    </xf>
    <xf numFmtId="3" fontId="103" fillId="42" borderId="28" xfId="0" applyNumberFormat="1" applyFont="1" applyFill="1" applyBorder="1" applyAlignment="1">
      <alignment horizontal="center" vertical="center" wrapText="1"/>
    </xf>
    <xf numFmtId="3" fontId="102" fillId="48" borderId="12" xfId="0" applyNumberFormat="1" applyFont="1" applyFill="1" applyBorder="1" applyAlignment="1">
      <alignment horizontal="center" vertical="center" wrapText="1"/>
    </xf>
    <xf numFmtId="3" fontId="102" fillId="48" borderId="28" xfId="0" applyNumberFormat="1" applyFont="1" applyFill="1" applyBorder="1" applyAlignment="1">
      <alignment horizontal="center" vertical="center" wrapText="1"/>
    </xf>
    <xf numFmtId="3" fontId="104" fillId="0" borderId="12" xfId="0" applyNumberFormat="1" applyFont="1" applyFill="1" applyBorder="1" applyAlignment="1">
      <alignment horizontal="left" vertical="center" wrapText="1"/>
    </xf>
    <xf numFmtId="3" fontId="104" fillId="0" borderId="24" xfId="0" applyNumberFormat="1" applyFont="1" applyFill="1" applyBorder="1" applyAlignment="1">
      <alignment horizontal="left" vertical="center" wrapText="1"/>
    </xf>
    <xf numFmtId="3" fontId="26" fillId="0" borderId="59" xfId="0" applyNumberFormat="1" applyFont="1" applyFill="1" applyBorder="1" applyAlignment="1">
      <alignment horizontal="left"/>
    </xf>
    <xf numFmtId="3" fontId="26" fillId="0" borderId="99" xfId="0" applyNumberFormat="1" applyFont="1" applyFill="1" applyBorder="1" applyAlignment="1">
      <alignment horizontal="left"/>
    </xf>
    <xf numFmtId="3" fontId="107" fillId="0" borderId="10" xfId="0" applyNumberFormat="1" applyFont="1" applyFill="1" applyBorder="1" applyAlignment="1">
      <alignment horizontal="center" vertical="center" wrapText="1"/>
    </xf>
    <xf numFmtId="3" fontId="26" fillId="36" borderId="97" xfId="0" applyNumberFormat="1" applyFont="1" applyFill="1" applyBorder="1" applyAlignment="1">
      <alignment horizontal="center" vertical="center"/>
    </xf>
    <xf numFmtId="3" fontId="26" fillId="36" borderId="76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 wrapText="1"/>
    </xf>
    <xf numFmtId="3" fontId="104" fillId="0" borderId="13" xfId="0" applyNumberFormat="1" applyFont="1" applyFill="1" applyBorder="1" applyAlignment="1">
      <alignment horizontal="left" vertical="center" wrapText="1"/>
    </xf>
    <xf numFmtId="3" fontId="104" fillId="0" borderId="51" xfId="0" applyNumberFormat="1" applyFont="1" applyFill="1" applyBorder="1" applyAlignment="1">
      <alignment horizontal="left" vertical="center" wrapText="1"/>
    </xf>
    <xf numFmtId="3" fontId="26" fillId="0" borderId="11" xfId="0" applyNumberFormat="1" applyFont="1" applyFill="1" applyBorder="1" applyAlignment="1">
      <alignment horizontal="left" vertical="top" wrapText="1"/>
    </xf>
    <xf numFmtId="3" fontId="26" fillId="0" borderId="120" xfId="0" applyNumberFormat="1" applyFont="1" applyFill="1" applyBorder="1" applyAlignment="1">
      <alignment horizontal="left" vertical="top" wrapText="1"/>
    </xf>
    <xf numFmtId="3" fontId="26" fillId="0" borderId="23" xfId="0" applyNumberFormat="1" applyFont="1" applyFill="1" applyBorder="1" applyAlignment="1">
      <alignment horizontal="left" vertical="top" wrapText="1"/>
    </xf>
    <xf numFmtId="3" fontId="26" fillId="0" borderId="100" xfId="0" applyNumberFormat="1" applyFont="1" applyFill="1" applyBorder="1" applyAlignment="1">
      <alignment horizontal="left" vertical="top" wrapText="1"/>
    </xf>
    <xf numFmtId="0" fontId="5" fillId="35" borderId="25" xfId="0" applyFont="1" applyFill="1" applyBorder="1" applyAlignment="1">
      <alignment horizontal="left" vertical="center" wrapText="1"/>
    </xf>
    <xf numFmtId="3" fontId="107" fillId="36" borderId="28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left" vertical="top" wrapText="1"/>
    </xf>
    <xf numFmtId="3" fontId="25" fillId="0" borderId="120" xfId="0" applyNumberFormat="1" applyFont="1" applyFill="1" applyBorder="1" applyAlignment="1">
      <alignment horizontal="left" vertical="top" wrapText="1"/>
    </xf>
    <xf numFmtId="3" fontId="25" fillId="0" borderId="23" xfId="0" applyNumberFormat="1" applyFont="1" applyFill="1" applyBorder="1" applyAlignment="1">
      <alignment horizontal="left" vertical="top" wrapText="1"/>
    </xf>
    <xf numFmtId="3" fontId="25" fillId="0" borderId="100" xfId="0" applyNumberFormat="1" applyFont="1" applyFill="1" applyBorder="1" applyAlignment="1">
      <alignment horizontal="left" vertical="top" wrapText="1"/>
    </xf>
    <xf numFmtId="3" fontId="26" fillId="0" borderId="22" xfId="0" applyNumberFormat="1" applyFont="1" applyFill="1" applyBorder="1" applyAlignment="1">
      <alignment horizontal="left" vertical="top" wrapText="1"/>
    </xf>
    <xf numFmtId="3" fontId="26" fillId="0" borderId="27" xfId="0" applyNumberFormat="1" applyFont="1" applyFill="1" applyBorder="1" applyAlignment="1">
      <alignment horizontal="left" vertical="top" wrapText="1"/>
    </xf>
    <xf numFmtId="3" fontId="107" fillId="0" borderId="28" xfId="0" applyNumberFormat="1" applyFont="1" applyFill="1" applyBorder="1" applyAlignment="1">
      <alignment horizontal="center" vertical="center" wrapText="1"/>
    </xf>
    <xf numFmtId="0" fontId="5" fillId="35" borderId="33" xfId="0" applyFont="1" applyFill="1" applyBorder="1" applyAlignment="1">
      <alignment horizontal="left" vertical="center" wrapText="1"/>
    </xf>
    <xf numFmtId="0" fontId="5" fillId="35" borderId="31" xfId="0" applyFont="1" applyFill="1" applyBorder="1" applyAlignment="1">
      <alignment horizontal="left" vertical="center" wrapText="1"/>
    </xf>
    <xf numFmtId="0" fontId="4" fillId="35" borderId="43" xfId="0" applyFont="1" applyFill="1" applyBorder="1" applyAlignment="1">
      <alignment horizontal="left" vertical="center" wrapText="1"/>
    </xf>
    <xf numFmtId="0" fontId="4" fillId="35" borderId="15" xfId="0" applyFont="1" applyFill="1" applyBorder="1" applyAlignment="1">
      <alignment horizontal="left" vertical="center" wrapText="1"/>
    </xf>
    <xf numFmtId="3" fontId="26" fillId="0" borderId="28" xfId="0" applyNumberFormat="1" applyFont="1" applyFill="1" applyBorder="1" applyAlignment="1">
      <alignment horizontal="center" vertical="center"/>
    </xf>
    <xf numFmtId="3" fontId="26" fillId="0" borderId="39" xfId="0" applyNumberFormat="1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left" vertical="center" wrapText="1"/>
    </xf>
    <xf numFmtId="3" fontId="8" fillId="0" borderId="48" xfId="0" applyNumberFormat="1" applyFont="1" applyFill="1" applyBorder="1" applyAlignment="1">
      <alignment horizontal="center"/>
    </xf>
    <xf numFmtId="3" fontId="8" fillId="0" borderId="98" xfId="0" applyNumberFormat="1" applyFont="1" applyFill="1" applyBorder="1" applyAlignment="1">
      <alignment horizontal="center"/>
    </xf>
    <xf numFmtId="3" fontId="8" fillId="0" borderId="48" xfId="0" applyNumberFormat="1" applyFont="1" applyFill="1" applyBorder="1" applyAlignment="1">
      <alignment horizontal="center" vertical="center" wrapText="1"/>
    </xf>
    <xf numFmtId="3" fontId="8" fillId="0" borderId="98" xfId="0" applyNumberFormat="1" applyFont="1" applyFill="1" applyBorder="1" applyAlignment="1">
      <alignment horizontal="center" vertical="center" wrapText="1"/>
    </xf>
    <xf numFmtId="0" fontId="106" fillId="0" borderId="121" xfId="0" applyFont="1" applyBorder="1" applyAlignment="1">
      <alignment/>
    </xf>
    <xf numFmtId="0" fontId="106" fillId="0" borderId="122" xfId="0" applyFont="1" applyBorder="1" applyAlignment="1">
      <alignment/>
    </xf>
    <xf numFmtId="0" fontId="106" fillId="0" borderId="98" xfId="0" applyFont="1" applyBorder="1" applyAlignment="1">
      <alignment/>
    </xf>
    <xf numFmtId="3" fontId="4" fillId="42" borderId="72" xfId="0" applyNumberFormat="1" applyFont="1" applyFill="1" applyBorder="1" applyAlignment="1">
      <alignment horizontal="center" vertical="center" wrapText="1"/>
    </xf>
    <xf numFmtId="3" fontId="4" fillId="42" borderId="61" xfId="0" applyNumberFormat="1" applyFont="1" applyFill="1" applyBorder="1" applyAlignment="1">
      <alignment horizontal="center" vertical="center" wrapText="1"/>
    </xf>
    <xf numFmtId="3" fontId="4" fillId="42" borderId="24" xfId="0" applyNumberFormat="1" applyFont="1" applyFill="1" applyBorder="1" applyAlignment="1">
      <alignment horizontal="center" vertical="center" wrapText="1"/>
    </xf>
    <xf numFmtId="3" fontId="4" fillId="35" borderId="24" xfId="0" applyNumberFormat="1" applyFont="1" applyFill="1" applyBorder="1" applyAlignment="1">
      <alignment horizontal="center" vertical="center" wrapText="1"/>
    </xf>
    <xf numFmtId="3" fontId="4" fillId="35" borderId="39" xfId="0" applyNumberFormat="1" applyFont="1" applyFill="1" applyBorder="1" applyAlignment="1">
      <alignment horizontal="center" vertical="center" wrapText="1"/>
    </xf>
    <xf numFmtId="0" fontId="4" fillId="45" borderId="84" xfId="0" applyFont="1" applyFill="1" applyBorder="1" applyAlignment="1">
      <alignment horizontal="center" vertical="center"/>
    </xf>
    <xf numFmtId="0" fontId="4" fillId="45" borderId="85" xfId="0" applyFont="1" applyFill="1" applyBorder="1" applyAlignment="1">
      <alignment horizontal="center" vertical="center"/>
    </xf>
    <xf numFmtId="0" fontId="4" fillId="45" borderId="86" xfId="0" applyFont="1" applyFill="1" applyBorder="1" applyAlignment="1">
      <alignment horizontal="center" vertical="center"/>
    </xf>
    <xf numFmtId="3" fontId="26" fillId="36" borderId="13" xfId="0" applyNumberFormat="1" applyFont="1" applyFill="1" applyBorder="1" applyAlignment="1">
      <alignment horizontal="center" vertical="center"/>
    </xf>
    <xf numFmtId="3" fontId="26" fillId="36" borderId="51" xfId="0" applyNumberFormat="1" applyFont="1" applyFill="1" applyBorder="1" applyAlignment="1">
      <alignment horizontal="center" vertical="center"/>
    </xf>
    <xf numFmtId="3" fontId="107" fillId="47" borderId="13" xfId="0" applyNumberFormat="1" applyFont="1" applyFill="1" applyBorder="1" applyAlignment="1">
      <alignment horizontal="center" vertical="center" wrapText="1"/>
    </xf>
    <xf numFmtId="0" fontId="85" fillId="0" borderId="84" xfId="48" applyBorder="1" applyAlignment="1">
      <alignment horizontal="left" vertical="center"/>
    </xf>
    <xf numFmtId="0" fontId="85" fillId="0" borderId="85" xfId="48" applyBorder="1" applyAlignment="1">
      <alignment horizontal="left" vertical="center"/>
    </xf>
    <xf numFmtId="0" fontId="85" fillId="0" borderId="86" xfId="48" applyBorder="1" applyAlignment="1">
      <alignment horizontal="left" vertical="center"/>
    </xf>
    <xf numFmtId="3" fontId="4" fillId="42" borderId="28" xfId="0" applyNumberFormat="1" applyFont="1" applyFill="1" applyBorder="1" applyAlignment="1">
      <alignment horizontal="center" vertical="center" wrapText="1"/>
    </xf>
    <xf numFmtId="0" fontId="4" fillId="0" borderId="87" xfId="0" applyFont="1" applyBorder="1" applyAlignment="1">
      <alignment horizontal="left" wrapText="1"/>
    </xf>
    <xf numFmtId="0" fontId="4" fillId="0" borderId="88" xfId="0" applyFont="1" applyBorder="1" applyAlignment="1">
      <alignment horizontal="left" wrapText="1"/>
    </xf>
    <xf numFmtId="0" fontId="4" fillId="0" borderId="89" xfId="0" applyFont="1" applyBorder="1" applyAlignment="1">
      <alignment horizontal="left" wrapText="1"/>
    </xf>
    <xf numFmtId="3" fontId="26" fillId="0" borderId="21" xfId="0" applyNumberFormat="1" applyFont="1" applyFill="1" applyBorder="1" applyAlignment="1">
      <alignment horizontal="center" vertical="center"/>
    </xf>
    <xf numFmtId="3" fontId="26" fillId="0" borderId="60" xfId="0" applyNumberFormat="1" applyFont="1" applyFill="1" applyBorder="1" applyAlignment="1">
      <alignment horizontal="center" vertical="center"/>
    </xf>
    <xf numFmtId="3" fontId="4" fillId="42" borderId="39" xfId="0" applyNumberFormat="1" applyFont="1" applyFill="1" applyBorder="1" applyAlignment="1">
      <alignment horizontal="center" vertical="center" wrapText="1"/>
    </xf>
    <xf numFmtId="0" fontId="4" fillId="46" borderId="26" xfId="0" applyFont="1" applyFill="1" applyBorder="1" applyAlignment="1">
      <alignment horizontal="center" wrapText="1"/>
    </xf>
    <xf numFmtId="0" fontId="4" fillId="46" borderId="0" xfId="0" applyFont="1" applyFill="1" applyBorder="1" applyAlignment="1">
      <alignment horizontal="center" wrapText="1"/>
    </xf>
    <xf numFmtId="0" fontId="4" fillId="46" borderId="27" xfId="0" applyFont="1" applyFill="1" applyBorder="1" applyAlignment="1">
      <alignment horizontal="center" wrapText="1"/>
    </xf>
    <xf numFmtId="3" fontId="9" fillId="35" borderId="123" xfId="0" applyNumberFormat="1" applyFont="1" applyFill="1" applyBorder="1" applyAlignment="1">
      <alignment horizontal="center" vertical="center" wrapText="1"/>
    </xf>
    <xf numFmtId="3" fontId="9" fillId="35" borderId="124" xfId="0" applyNumberFormat="1" applyFont="1" applyFill="1" applyBorder="1" applyAlignment="1">
      <alignment horizontal="center" vertical="center" wrapText="1"/>
    </xf>
    <xf numFmtId="3" fontId="107" fillId="0" borderId="123" xfId="0" applyNumberFormat="1" applyFont="1" applyFill="1" applyBorder="1" applyAlignment="1">
      <alignment horizontal="center" vertical="center" wrapText="1"/>
    </xf>
    <xf numFmtId="3" fontId="107" fillId="0" borderId="124" xfId="0" applyNumberFormat="1" applyFont="1" applyFill="1" applyBorder="1" applyAlignment="1">
      <alignment horizontal="center" vertical="center" wrapText="1"/>
    </xf>
    <xf numFmtId="3" fontId="9" fillId="0" borderId="97" xfId="0" applyNumberFormat="1" applyFont="1" applyFill="1" applyBorder="1" applyAlignment="1">
      <alignment horizontal="center" vertical="center" wrapText="1"/>
    </xf>
    <xf numFmtId="3" fontId="9" fillId="0" borderId="74" xfId="0" applyNumberFormat="1" applyFont="1" applyFill="1" applyBorder="1" applyAlignment="1">
      <alignment horizontal="center" vertical="center" wrapText="1"/>
    </xf>
    <xf numFmtId="0" fontId="5" fillId="35" borderId="71" xfId="0" applyFont="1" applyFill="1" applyBorder="1" applyAlignment="1">
      <alignment horizontal="left" vertical="center" wrapText="1"/>
    </xf>
    <xf numFmtId="0" fontId="5" fillId="35" borderId="72" xfId="0" applyFont="1" applyFill="1" applyBorder="1" applyAlignment="1">
      <alignment horizontal="left" vertical="center" wrapText="1"/>
    </xf>
    <xf numFmtId="3" fontId="9" fillId="35" borderId="72" xfId="0" applyNumberFormat="1" applyFont="1" applyFill="1" applyBorder="1" applyAlignment="1">
      <alignment horizontal="center" vertical="center" wrapText="1"/>
    </xf>
    <xf numFmtId="3" fontId="107" fillId="0" borderId="72" xfId="0" applyNumberFormat="1" applyFont="1" applyFill="1" applyBorder="1" applyAlignment="1">
      <alignment horizontal="center" vertical="center" wrapText="1"/>
    </xf>
    <xf numFmtId="3" fontId="26" fillId="0" borderId="72" xfId="0" applyNumberFormat="1" applyFont="1" applyFill="1" applyBorder="1" applyAlignment="1">
      <alignment horizontal="center" vertical="center"/>
    </xf>
    <xf numFmtId="3" fontId="26" fillId="0" borderId="61" xfId="0" applyNumberFormat="1" applyFont="1" applyFill="1" applyBorder="1" applyAlignment="1">
      <alignment horizontal="center" vertical="center"/>
    </xf>
    <xf numFmtId="0" fontId="103" fillId="0" borderId="33" xfId="0" applyFont="1" applyBorder="1" applyAlignment="1">
      <alignment/>
    </xf>
    <xf numFmtId="0" fontId="103" fillId="0" borderId="32" xfId="0" applyFont="1" applyBorder="1" applyAlignment="1">
      <alignment/>
    </xf>
    <xf numFmtId="0" fontId="103" fillId="0" borderId="31" xfId="0" applyFont="1" applyBorder="1" applyAlignment="1">
      <alignment/>
    </xf>
    <xf numFmtId="3" fontId="26" fillId="0" borderId="97" xfId="0" applyNumberFormat="1" applyFont="1" applyFill="1" applyBorder="1" applyAlignment="1">
      <alignment horizontal="center" vertical="center"/>
    </xf>
    <xf numFmtId="3" fontId="26" fillId="0" borderId="76" xfId="0" applyNumberFormat="1" applyFont="1" applyFill="1" applyBorder="1" applyAlignment="1">
      <alignment horizontal="center" vertical="center"/>
    </xf>
    <xf numFmtId="3" fontId="4" fillId="35" borderId="28" xfId="0" applyNumberFormat="1" applyFont="1" applyFill="1" applyBorder="1" applyAlignment="1">
      <alignment horizontal="center" vertical="center" wrapText="1"/>
    </xf>
    <xf numFmtId="0" fontId="4" fillId="36" borderId="33" xfId="0" applyFont="1" applyFill="1" applyBorder="1" applyAlignment="1">
      <alignment horizontal="left" vertical="center" wrapText="1"/>
    </xf>
    <xf numFmtId="0" fontId="4" fillId="36" borderId="32" xfId="0" applyFont="1" applyFill="1" applyBorder="1" applyAlignment="1">
      <alignment horizontal="left" vertical="center" wrapText="1"/>
    </xf>
    <xf numFmtId="0" fontId="4" fillId="36" borderId="31" xfId="0" applyFont="1" applyFill="1" applyBorder="1" applyAlignment="1">
      <alignment horizontal="left" vertical="center" wrapText="1"/>
    </xf>
    <xf numFmtId="0" fontId="4" fillId="35" borderId="115" xfId="0" applyFont="1" applyFill="1" applyBorder="1" applyAlignment="1">
      <alignment horizontal="left" vertical="center" wrapText="1"/>
    </xf>
    <xf numFmtId="0" fontId="4" fillId="35" borderId="116" xfId="0" applyFont="1" applyFill="1" applyBorder="1" applyAlignment="1">
      <alignment horizontal="left" vertical="center" wrapText="1"/>
    </xf>
    <xf numFmtId="0" fontId="4" fillId="35" borderId="125" xfId="0" applyFont="1" applyFill="1" applyBorder="1" applyAlignment="1">
      <alignment horizontal="left" vertical="center" wrapText="1"/>
    </xf>
    <xf numFmtId="0" fontId="4" fillId="36" borderId="126" xfId="0" applyFont="1" applyFill="1" applyBorder="1" applyAlignment="1">
      <alignment horizontal="left" vertical="center" wrapText="1"/>
    </xf>
    <xf numFmtId="0" fontId="4" fillId="36" borderId="29" xfId="0" applyFont="1" applyFill="1" applyBorder="1" applyAlignment="1">
      <alignment horizontal="left" vertical="center" wrapText="1"/>
    </xf>
    <xf numFmtId="0" fontId="4" fillId="36" borderId="127" xfId="0" applyFont="1" applyFill="1" applyBorder="1" applyAlignment="1">
      <alignment horizontal="left" vertical="center" wrapText="1"/>
    </xf>
    <xf numFmtId="0" fontId="106" fillId="0" borderId="33" xfId="0" applyFont="1" applyBorder="1" applyAlignment="1">
      <alignment horizontal="left"/>
    </xf>
    <xf numFmtId="0" fontId="106" fillId="0" borderId="32" xfId="0" applyFont="1" applyBorder="1" applyAlignment="1">
      <alignment horizontal="left"/>
    </xf>
    <xf numFmtId="0" fontId="106" fillId="0" borderId="31" xfId="0" applyFont="1" applyBorder="1" applyAlignment="1">
      <alignment horizontal="left"/>
    </xf>
    <xf numFmtId="165" fontId="4" fillId="35" borderId="33" xfId="0" applyNumberFormat="1" applyFont="1" applyFill="1" applyBorder="1" applyAlignment="1">
      <alignment/>
    </xf>
    <xf numFmtId="165" fontId="4" fillId="35" borderId="32" xfId="0" applyNumberFormat="1" applyFont="1" applyFill="1" applyBorder="1" applyAlignment="1">
      <alignment/>
    </xf>
    <xf numFmtId="165" fontId="4" fillId="35" borderId="31" xfId="0" applyNumberFormat="1" applyFont="1" applyFill="1" applyBorder="1" applyAlignment="1">
      <alignment/>
    </xf>
    <xf numFmtId="165" fontId="118" fillId="33" borderId="87" xfId="0" applyNumberFormat="1" applyFont="1" applyFill="1" applyBorder="1" applyAlignment="1">
      <alignment horizontal="left" vertical="center"/>
    </xf>
    <xf numFmtId="165" fontId="118" fillId="33" borderId="88" xfId="0" applyNumberFormat="1" applyFont="1" applyFill="1" applyBorder="1" applyAlignment="1">
      <alignment horizontal="left" vertical="center"/>
    </xf>
    <xf numFmtId="165" fontId="118" fillId="33" borderId="89" xfId="0" applyNumberFormat="1" applyFont="1" applyFill="1" applyBorder="1" applyAlignment="1">
      <alignment horizontal="left" vertical="center"/>
    </xf>
    <xf numFmtId="165" fontId="118" fillId="33" borderId="85" xfId="0" applyNumberFormat="1" applyFont="1" applyFill="1" applyBorder="1" applyAlignment="1">
      <alignment horizontal="left" vertical="center"/>
    </xf>
    <xf numFmtId="165" fontId="118" fillId="33" borderId="86" xfId="0" applyNumberFormat="1" applyFont="1" applyFill="1" applyBorder="1" applyAlignment="1">
      <alignment horizontal="left" vertical="center"/>
    </xf>
    <xf numFmtId="0" fontId="103" fillId="35" borderId="53" xfId="0" applyFont="1" applyFill="1" applyBorder="1" applyAlignment="1">
      <alignment horizontal="left" vertical="center" wrapText="1"/>
    </xf>
    <xf numFmtId="0" fontId="103" fillId="35" borderId="21" xfId="0" applyFont="1" applyFill="1" applyBorder="1" applyAlignment="1">
      <alignment horizontal="left" vertical="center" wrapText="1"/>
    </xf>
    <xf numFmtId="165" fontId="118" fillId="33" borderId="73" xfId="0" applyNumberFormat="1" applyFont="1" applyFill="1" applyBorder="1" applyAlignment="1">
      <alignment horizontal="left" vertical="center"/>
    </xf>
    <xf numFmtId="165" fontId="118" fillId="33" borderId="50" xfId="0" applyNumberFormat="1" applyFont="1" applyFill="1" applyBorder="1" applyAlignment="1">
      <alignment horizontal="left" vertical="center"/>
    </xf>
    <xf numFmtId="165" fontId="118" fillId="33" borderId="0" xfId="0" applyNumberFormat="1" applyFont="1" applyFill="1" applyBorder="1" applyAlignment="1">
      <alignment horizontal="left" vertical="center"/>
    </xf>
    <xf numFmtId="165" fontId="118" fillId="33" borderId="27" xfId="0" applyNumberFormat="1" applyFont="1" applyFill="1" applyBorder="1" applyAlignment="1">
      <alignment horizontal="left" vertical="center"/>
    </xf>
    <xf numFmtId="165" fontId="11" fillId="33" borderId="28" xfId="0" applyNumberFormat="1" applyFont="1" applyFill="1" applyBorder="1" applyAlignment="1">
      <alignment horizontal="left"/>
    </xf>
    <xf numFmtId="165" fontId="103" fillId="33" borderId="15" xfId="0" applyNumberFormat="1" applyFont="1" applyFill="1" applyBorder="1" applyAlignment="1">
      <alignment horizontal="center" vertical="center"/>
    </xf>
    <xf numFmtId="165" fontId="103" fillId="33" borderId="21" xfId="0" applyNumberFormat="1" applyFont="1" applyFill="1" applyBorder="1" applyAlignment="1">
      <alignment horizontal="center" vertical="center"/>
    </xf>
    <xf numFmtId="0" fontId="16" fillId="33" borderId="94" xfId="0" applyFont="1" applyFill="1" applyBorder="1" applyAlignment="1">
      <alignment horizontal="left" vertical="center" wrapText="1"/>
    </xf>
    <xf numFmtId="0" fontId="16" fillId="33" borderId="73" xfId="0" applyFont="1" applyFill="1" applyBorder="1" applyAlignment="1">
      <alignment horizontal="left" vertical="center" wrapText="1"/>
    </xf>
    <xf numFmtId="0" fontId="16" fillId="33" borderId="50" xfId="0" applyFont="1" applyFill="1" applyBorder="1" applyAlignment="1">
      <alignment horizontal="left" vertical="center" wrapText="1"/>
    </xf>
    <xf numFmtId="0" fontId="14" fillId="33" borderId="84" xfId="0" applyFont="1" applyFill="1" applyBorder="1" applyAlignment="1">
      <alignment horizontal="left" vertical="center" wrapText="1"/>
    </xf>
    <xf numFmtId="0" fontId="14" fillId="33" borderId="85" xfId="0" applyFont="1" applyFill="1" applyBorder="1" applyAlignment="1">
      <alignment horizontal="left" vertical="center" wrapText="1"/>
    </xf>
    <xf numFmtId="0" fontId="14" fillId="33" borderId="86" xfId="0" applyFont="1" applyFill="1" applyBorder="1" applyAlignment="1">
      <alignment horizontal="left" vertical="center" wrapText="1"/>
    </xf>
    <xf numFmtId="165" fontId="11" fillId="33" borderId="12" xfId="0" applyNumberFormat="1" applyFont="1" applyFill="1" applyBorder="1" applyAlignment="1">
      <alignment horizontal="left"/>
    </xf>
    <xf numFmtId="165" fontId="11" fillId="33" borderId="13" xfId="0" applyNumberFormat="1" applyFont="1" applyFill="1" applyBorder="1" applyAlignment="1">
      <alignment horizontal="left"/>
    </xf>
    <xf numFmtId="165" fontId="102" fillId="33" borderId="12" xfId="0" applyNumberFormat="1" applyFont="1" applyFill="1" applyBorder="1" applyAlignment="1">
      <alignment horizontal="center" vertical="center"/>
    </xf>
    <xf numFmtId="165" fontId="102" fillId="33" borderId="15" xfId="0" applyNumberFormat="1" applyFont="1" applyFill="1" applyBorder="1" applyAlignment="1">
      <alignment horizontal="center" vertical="center"/>
    </xf>
    <xf numFmtId="165" fontId="103" fillId="42" borderId="15" xfId="0" applyNumberFormat="1" applyFont="1" applyFill="1" applyBorder="1" applyAlignment="1">
      <alignment horizontal="center" vertical="center"/>
    </xf>
    <xf numFmtId="165" fontId="103" fillId="42" borderId="21" xfId="0" applyNumberFormat="1" applyFont="1" applyFill="1" applyBorder="1" applyAlignment="1">
      <alignment horizontal="center" vertical="center"/>
    </xf>
    <xf numFmtId="165" fontId="103" fillId="42" borderId="13" xfId="0" applyNumberFormat="1" applyFont="1" applyFill="1" applyBorder="1" applyAlignment="1">
      <alignment horizontal="center" vertical="center"/>
    </xf>
    <xf numFmtId="165" fontId="102" fillId="42" borderId="13" xfId="0" applyNumberFormat="1" applyFont="1" applyFill="1" applyBorder="1" applyAlignment="1">
      <alignment horizontal="center" vertical="center"/>
    </xf>
    <xf numFmtId="165" fontId="102" fillId="42" borderId="12" xfId="0" applyNumberFormat="1" applyFont="1" applyFill="1" applyBorder="1" applyAlignment="1">
      <alignment horizontal="center" vertical="center"/>
    </xf>
    <xf numFmtId="165" fontId="103" fillId="33" borderId="13" xfId="0" applyNumberFormat="1" applyFont="1" applyFill="1" applyBorder="1" applyAlignment="1">
      <alignment horizontal="center" vertical="center"/>
    </xf>
    <xf numFmtId="165" fontId="103" fillId="33" borderId="12" xfId="0" applyNumberFormat="1" applyFont="1" applyFill="1" applyBorder="1" applyAlignment="1">
      <alignment horizontal="center" vertical="center"/>
    </xf>
    <xf numFmtId="165" fontId="102" fillId="42" borderId="15" xfId="0" applyNumberFormat="1" applyFont="1" applyFill="1" applyBorder="1" applyAlignment="1">
      <alignment horizontal="center" vertical="center"/>
    </xf>
    <xf numFmtId="165" fontId="103" fillId="42" borderId="12" xfId="0" applyNumberFormat="1" applyFont="1" applyFill="1" applyBorder="1" applyAlignment="1">
      <alignment horizontal="center" vertical="center"/>
    </xf>
    <xf numFmtId="165" fontId="102" fillId="33" borderId="21" xfId="0" applyNumberFormat="1" applyFont="1" applyFill="1" applyBorder="1" applyAlignment="1">
      <alignment horizontal="center" vertical="center"/>
    </xf>
    <xf numFmtId="165" fontId="102" fillId="33" borderId="13" xfId="0" applyNumberFormat="1" applyFont="1" applyFill="1" applyBorder="1" applyAlignment="1">
      <alignment horizontal="center" vertical="center"/>
    </xf>
    <xf numFmtId="165" fontId="102" fillId="42" borderId="21" xfId="0" applyNumberFormat="1" applyFont="1" applyFill="1" applyBorder="1" applyAlignment="1">
      <alignment horizontal="center" vertical="center"/>
    </xf>
    <xf numFmtId="165" fontId="4" fillId="45" borderId="94" xfId="0" applyNumberFormat="1" applyFont="1" applyFill="1" applyBorder="1" applyAlignment="1">
      <alignment horizontal="center" vertical="center"/>
    </xf>
    <xf numFmtId="165" fontId="4" fillId="45" borderId="73" xfId="0" applyNumberFormat="1" applyFont="1" applyFill="1" applyBorder="1" applyAlignment="1">
      <alignment horizontal="center" vertical="center"/>
    </xf>
    <xf numFmtId="165" fontId="4" fillId="45" borderId="5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right" vertical="center" wrapText="1"/>
    </xf>
    <xf numFmtId="0" fontId="3" fillId="0" borderId="94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30" fillId="0" borderId="73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85" xfId="0" applyFont="1" applyBorder="1" applyAlignment="1">
      <alignment horizontal="center" vertical="center" wrapText="1"/>
    </xf>
    <xf numFmtId="0" fontId="4" fillId="33" borderId="64" xfId="0" applyFont="1" applyFill="1" applyBorder="1" applyAlignment="1">
      <alignment horizontal="center" vertical="center"/>
    </xf>
    <xf numFmtId="0" fontId="4" fillId="33" borderId="65" xfId="0" applyFont="1" applyFill="1" applyBorder="1" applyAlignment="1">
      <alignment horizontal="center" vertical="center"/>
    </xf>
    <xf numFmtId="4" fontId="4" fillId="33" borderId="45" xfId="0" applyNumberFormat="1" applyFont="1" applyFill="1" applyBorder="1" applyAlignment="1">
      <alignment horizontal="center" vertical="center" wrapText="1"/>
    </xf>
    <xf numFmtId="4" fontId="4" fillId="33" borderId="35" xfId="0" applyNumberFormat="1" applyFont="1" applyFill="1" applyBorder="1" applyAlignment="1">
      <alignment horizontal="center" vertical="center" wrapText="1"/>
    </xf>
    <xf numFmtId="4" fontId="4" fillId="33" borderId="23" xfId="0" applyNumberFormat="1" applyFont="1" applyFill="1" applyBorder="1" applyAlignment="1">
      <alignment horizontal="center" vertical="center" wrapText="1"/>
    </xf>
    <xf numFmtId="4" fontId="4" fillId="33" borderId="97" xfId="0" applyNumberFormat="1" applyFont="1" applyFill="1" applyBorder="1" applyAlignment="1">
      <alignment horizontal="center" vertical="center" wrapText="1"/>
    </xf>
    <xf numFmtId="4" fontId="4" fillId="33" borderId="57" xfId="0" applyNumberFormat="1" applyFont="1" applyFill="1" applyBorder="1" applyAlignment="1">
      <alignment horizontal="center" vertical="center" wrapText="1"/>
    </xf>
    <xf numFmtId="4" fontId="4" fillId="33" borderId="76" xfId="0" applyNumberFormat="1" applyFont="1" applyFill="1" applyBorder="1" applyAlignment="1">
      <alignment horizontal="center" vertical="center" wrapText="1"/>
    </xf>
    <xf numFmtId="165" fontId="4" fillId="35" borderId="128" xfId="0" applyNumberFormat="1" applyFont="1" applyFill="1" applyBorder="1" applyAlignment="1">
      <alignment/>
    </xf>
    <xf numFmtId="165" fontId="4" fillId="35" borderId="129" xfId="0" applyNumberFormat="1" applyFont="1" applyFill="1" applyBorder="1" applyAlignment="1">
      <alignment/>
    </xf>
    <xf numFmtId="165" fontId="4" fillId="35" borderId="119" xfId="0" applyNumberFormat="1" applyFont="1" applyFill="1" applyBorder="1" applyAlignment="1">
      <alignment/>
    </xf>
    <xf numFmtId="165" fontId="118" fillId="33" borderId="87" xfId="0" applyNumberFormat="1" applyFont="1" applyFill="1" applyBorder="1" applyAlignment="1">
      <alignment horizontal="left"/>
    </xf>
    <xf numFmtId="165" fontId="118" fillId="33" borderId="88" xfId="0" applyNumberFormat="1" applyFont="1" applyFill="1" applyBorder="1" applyAlignment="1">
      <alignment horizontal="left"/>
    </xf>
    <xf numFmtId="165" fontId="118" fillId="33" borderId="89" xfId="0" applyNumberFormat="1" applyFont="1" applyFill="1" applyBorder="1" applyAlignment="1">
      <alignment horizontal="left"/>
    </xf>
    <xf numFmtId="165" fontId="118" fillId="35" borderId="94" xfId="0" applyNumberFormat="1" applyFont="1" applyFill="1" applyBorder="1" applyAlignment="1">
      <alignment horizontal="left" vertical="center"/>
    </xf>
    <xf numFmtId="165" fontId="118" fillId="35" borderId="73" xfId="0" applyNumberFormat="1" applyFont="1" applyFill="1" applyBorder="1" applyAlignment="1">
      <alignment horizontal="left" vertical="center"/>
    </xf>
    <xf numFmtId="165" fontId="118" fillId="35" borderId="50" xfId="0" applyNumberFormat="1" applyFont="1" applyFill="1" applyBorder="1" applyAlignment="1">
      <alignment horizontal="left" vertical="center"/>
    </xf>
    <xf numFmtId="165" fontId="118" fillId="35" borderId="84" xfId="0" applyNumberFormat="1" applyFont="1" applyFill="1" applyBorder="1" applyAlignment="1">
      <alignment horizontal="left" vertical="center"/>
    </xf>
    <xf numFmtId="165" fontId="118" fillId="35" borderId="85" xfId="0" applyNumberFormat="1" applyFont="1" applyFill="1" applyBorder="1" applyAlignment="1">
      <alignment horizontal="left" vertical="center"/>
    </xf>
    <xf numFmtId="165" fontId="118" fillId="35" borderId="86" xfId="0" applyNumberFormat="1" applyFont="1" applyFill="1" applyBorder="1" applyAlignment="1">
      <alignment horizontal="left" vertical="center"/>
    </xf>
    <xf numFmtId="165" fontId="118" fillId="0" borderId="94" xfId="0" applyNumberFormat="1" applyFont="1" applyFill="1" applyBorder="1" applyAlignment="1">
      <alignment horizontal="left" vertical="center"/>
    </xf>
    <xf numFmtId="165" fontId="118" fillId="0" borderId="73" xfId="0" applyNumberFormat="1" applyFont="1" applyFill="1" applyBorder="1" applyAlignment="1">
      <alignment horizontal="left" vertical="center"/>
    </xf>
    <xf numFmtId="165" fontId="118" fillId="0" borderId="50" xfId="0" applyNumberFormat="1" applyFont="1" applyFill="1" applyBorder="1" applyAlignment="1">
      <alignment horizontal="left" vertical="center"/>
    </xf>
    <xf numFmtId="165" fontId="118" fillId="0" borderId="84" xfId="0" applyNumberFormat="1" applyFont="1" applyFill="1" applyBorder="1" applyAlignment="1">
      <alignment horizontal="left" vertical="center"/>
    </xf>
    <xf numFmtId="165" fontId="118" fillId="0" borderId="85" xfId="0" applyNumberFormat="1" applyFont="1" applyFill="1" applyBorder="1" applyAlignment="1">
      <alignment horizontal="left" vertical="center"/>
    </xf>
    <xf numFmtId="165" fontId="118" fillId="0" borderId="86" xfId="0" applyNumberFormat="1" applyFont="1" applyFill="1" applyBorder="1" applyAlignment="1">
      <alignment horizontal="left" vertical="center"/>
    </xf>
    <xf numFmtId="165" fontId="118" fillId="33" borderId="94" xfId="0" applyNumberFormat="1" applyFont="1" applyFill="1" applyBorder="1" applyAlignment="1">
      <alignment horizontal="left" vertical="center"/>
    </xf>
    <xf numFmtId="165" fontId="118" fillId="33" borderId="84" xfId="0" applyNumberFormat="1" applyFont="1" applyFill="1" applyBorder="1" applyAlignment="1">
      <alignment horizontal="left" vertical="center"/>
    </xf>
    <xf numFmtId="165" fontId="4" fillId="35" borderId="121" xfId="0" applyNumberFormat="1" applyFont="1" applyFill="1" applyBorder="1" applyAlignment="1">
      <alignment/>
    </xf>
    <xf numFmtId="165" fontId="4" fillId="35" borderId="122" xfId="0" applyNumberFormat="1" applyFont="1" applyFill="1" applyBorder="1" applyAlignment="1">
      <alignment/>
    </xf>
    <xf numFmtId="165" fontId="4" fillId="35" borderId="98" xfId="0" applyNumberFormat="1" applyFont="1" applyFill="1" applyBorder="1" applyAlignment="1">
      <alignment/>
    </xf>
    <xf numFmtId="0" fontId="4" fillId="45" borderId="87" xfId="0" applyFont="1" applyFill="1" applyBorder="1" applyAlignment="1">
      <alignment horizontal="center" vertical="center"/>
    </xf>
    <xf numFmtId="0" fontId="4" fillId="45" borderId="88" xfId="0" applyFont="1" applyFill="1" applyBorder="1" applyAlignment="1">
      <alignment horizontal="center" vertical="center"/>
    </xf>
    <xf numFmtId="0" fontId="4" fillId="45" borderId="89" xfId="0" applyFont="1" applyFill="1" applyBorder="1" applyAlignment="1">
      <alignment horizontal="center" vertical="center"/>
    </xf>
    <xf numFmtId="165" fontId="4" fillId="42" borderId="66" xfId="0" applyNumberFormat="1" applyFont="1" applyFill="1" applyBorder="1" applyAlignment="1">
      <alignment horizontal="left" vertical="center"/>
    </xf>
    <xf numFmtId="165" fontId="4" fillId="42" borderId="26" xfId="0" applyNumberFormat="1" applyFont="1" applyFill="1" applyBorder="1" applyAlignment="1">
      <alignment horizontal="left" vertical="center"/>
    </xf>
    <xf numFmtId="165" fontId="4" fillId="42" borderId="117" xfId="0" applyNumberFormat="1" applyFont="1" applyFill="1" applyBorder="1" applyAlignment="1">
      <alignment horizontal="left" vertical="center"/>
    </xf>
    <xf numFmtId="3" fontId="32" fillId="2" borderId="58" xfId="0" applyNumberFormat="1" applyFont="1" applyFill="1" applyBorder="1" applyAlignment="1">
      <alignment horizontal="center" vertical="center"/>
    </xf>
    <xf numFmtId="3" fontId="32" fillId="2" borderId="60" xfId="0" applyNumberFormat="1" applyFont="1" applyFill="1" applyBorder="1" applyAlignment="1">
      <alignment horizontal="center" vertical="center"/>
    </xf>
    <xf numFmtId="3" fontId="32" fillId="2" borderId="51" xfId="0" applyNumberFormat="1" applyFont="1" applyFill="1" applyBorder="1" applyAlignment="1">
      <alignment horizontal="center" vertical="center"/>
    </xf>
    <xf numFmtId="165" fontId="4" fillId="42" borderId="96" xfId="0" applyNumberFormat="1" applyFont="1" applyFill="1" applyBorder="1" applyAlignment="1">
      <alignment horizontal="center"/>
    </xf>
    <xf numFmtId="165" fontId="4" fillId="42" borderId="75" xfId="0" applyNumberFormat="1" applyFont="1" applyFill="1" applyBorder="1" applyAlignment="1">
      <alignment horizontal="center"/>
    </xf>
    <xf numFmtId="165" fontId="4" fillId="42" borderId="123" xfId="0" applyNumberFormat="1" applyFont="1" applyFill="1" applyBorder="1" applyAlignment="1">
      <alignment horizontal="center"/>
    </xf>
    <xf numFmtId="165" fontId="4" fillId="42" borderId="124" xfId="0" applyNumberFormat="1" applyFont="1" applyFill="1" applyBorder="1" applyAlignment="1">
      <alignment horizontal="center"/>
    </xf>
    <xf numFmtId="165" fontId="4" fillId="42" borderId="97" xfId="0" applyNumberFormat="1" applyFont="1" applyFill="1" applyBorder="1" applyAlignment="1">
      <alignment horizontal="center"/>
    </xf>
    <xf numFmtId="165" fontId="4" fillId="42" borderId="74" xfId="0" applyNumberFormat="1" applyFont="1" applyFill="1" applyBorder="1" applyAlignment="1">
      <alignment horizontal="center"/>
    </xf>
    <xf numFmtId="165" fontId="4" fillId="35" borderId="66" xfId="0" applyNumberFormat="1" applyFont="1" applyFill="1" applyBorder="1" applyAlignment="1">
      <alignment horizontal="left" vertical="center"/>
    </xf>
    <xf numFmtId="165" fontId="4" fillId="35" borderId="26" xfId="0" applyNumberFormat="1" applyFont="1" applyFill="1" applyBorder="1" applyAlignment="1">
      <alignment horizontal="left" vertical="center"/>
    </xf>
    <xf numFmtId="3" fontId="32" fillId="0" borderId="58" xfId="0" applyNumberFormat="1" applyFont="1" applyBorder="1" applyAlignment="1">
      <alignment horizontal="center" vertical="center"/>
    </xf>
    <xf numFmtId="3" fontId="32" fillId="0" borderId="60" xfId="0" applyNumberFormat="1" applyFont="1" applyBorder="1" applyAlignment="1">
      <alignment horizontal="center" vertical="center"/>
    </xf>
    <xf numFmtId="4" fontId="118" fillId="35" borderId="94" xfId="0" applyNumberFormat="1" applyFont="1" applyFill="1" applyBorder="1" applyAlignment="1">
      <alignment horizontal="left" vertical="center"/>
    </xf>
    <xf numFmtId="4" fontId="118" fillId="35" borderId="73" xfId="0" applyNumberFormat="1" applyFont="1" applyFill="1" applyBorder="1" applyAlignment="1">
      <alignment horizontal="left" vertical="center"/>
    </xf>
    <xf numFmtId="4" fontId="118" fillId="35" borderId="50" xfId="0" applyNumberFormat="1" applyFont="1" applyFill="1" applyBorder="1" applyAlignment="1">
      <alignment horizontal="left" vertical="center"/>
    </xf>
    <xf numFmtId="4" fontId="118" fillId="35" borderId="84" xfId="0" applyNumberFormat="1" applyFont="1" applyFill="1" applyBorder="1" applyAlignment="1">
      <alignment horizontal="left" vertical="center"/>
    </xf>
    <xf numFmtId="4" fontId="118" fillId="35" borderId="85" xfId="0" applyNumberFormat="1" applyFont="1" applyFill="1" applyBorder="1" applyAlignment="1">
      <alignment horizontal="left" vertical="center"/>
    </xf>
    <xf numFmtId="4" fontId="118" fillId="35" borderId="86" xfId="0" applyNumberFormat="1" applyFont="1" applyFill="1" applyBorder="1" applyAlignment="1">
      <alignment horizontal="left" vertical="center"/>
    </xf>
    <xf numFmtId="4" fontId="118" fillId="33" borderId="94" xfId="0" applyNumberFormat="1" applyFont="1" applyFill="1" applyBorder="1" applyAlignment="1">
      <alignment horizontal="left" vertical="center"/>
    </xf>
    <xf numFmtId="4" fontId="118" fillId="33" borderId="73" xfId="0" applyNumberFormat="1" applyFont="1" applyFill="1" applyBorder="1" applyAlignment="1">
      <alignment horizontal="left" vertical="center"/>
    </xf>
    <xf numFmtId="4" fontId="118" fillId="33" borderId="50" xfId="0" applyNumberFormat="1" applyFont="1" applyFill="1" applyBorder="1" applyAlignment="1">
      <alignment horizontal="left" vertical="center"/>
    </xf>
    <xf numFmtId="4" fontId="118" fillId="33" borderId="84" xfId="0" applyNumberFormat="1" applyFont="1" applyFill="1" applyBorder="1" applyAlignment="1">
      <alignment horizontal="left" vertical="center"/>
    </xf>
    <xf numFmtId="4" fontId="118" fillId="33" borderId="85" xfId="0" applyNumberFormat="1" applyFont="1" applyFill="1" applyBorder="1" applyAlignment="1">
      <alignment horizontal="left" vertical="center"/>
    </xf>
    <xf numFmtId="4" fontId="118" fillId="33" borderId="86" xfId="0" applyNumberFormat="1" applyFont="1" applyFill="1" applyBorder="1" applyAlignment="1">
      <alignment horizontal="left" vertical="center"/>
    </xf>
    <xf numFmtId="165" fontId="4" fillId="33" borderId="33" xfId="0" applyNumberFormat="1" applyFont="1" applyFill="1" applyBorder="1" applyAlignment="1">
      <alignment horizontal="left"/>
    </xf>
    <xf numFmtId="165" fontId="4" fillId="33" borderId="32" xfId="0" applyNumberFormat="1" applyFont="1" applyFill="1" applyBorder="1" applyAlignment="1">
      <alignment horizontal="left"/>
    </xf>
    <xf numFmtId="165" fontId="4" fillId="33" borderId="31" xfId="0" applyNumberFormat="1" applyFont="1" applyFill="1" applyBorder="1" applyAlignment="1">
      <alignment horizontal="left"/>
    </xf>
    <xf numFmtId="165" fontId="4" fillId="35" borderId="96" xfId="0" applyNumberFormat="1" applyFont="1" applyFill="1" applyBorder="1" applyAlignment="1">
      <alignment horizontal="center"/>
    </xf>
    <xf numFmtId="165" fontId="4" fillId="35" borderId="75" xfId="0" applyNumberFormat="1" applyFont="1" applyFill="1" applyBorder="1" applyAlignment="1">
      <alignment horizontal="center"/>
    </xf>
    <xf numFmtId="165" fontId="4" fillId="35" borderId="123" xfId="0" applyNumberFormat="1" applyFont="1" applyFill="1" applyBorder="1" applyAlignment="1">
      <alignment horizontal="center"/>
    </xf>
    <xf numFmtId="165" fontId="4" fillId="35" borderId="124" xfId="0" applyNumberFormat="1" applyFont="1" applyFill="1" applyBorder="1" applyAlignment="1">
      <alignment horizontal="center"/>
    </xf>
    <xf numFmtId="165" fontId="106" fillId="42" borderId="25" xfId="0" applyNumberFormat="1" applyFont="1" applyFill="1" applyBorder="1" applyAlignment="1">
      <alignment horizontal="left" vertical="center"/>
    </xf>
    <xf numFmtId="165" fontId="106" fillId="42" borderId="33" xfId="0" applyNumberFormat="1" applyFont="1" applyFill="1" applyBorder="1" applyAlignment="1">
      <alignment horizontal="left" vertical="center"/>
    </xf>
    <xf numFmtId="165" fontId="106" fillId="42" borderId="54" xfId="0" applyNumberFormat="1" applyFont="1" applyFill="1" applyBorder="1" applyAlignment="1">
      <alignment horizontal="left" vertical="center"/>
    </xf>
    <xf numFmtId="3" fontId="26" fillId="2" borderId="58" xfId="0" applyNumberFormat="1" applyFont="1" applyFill="1" applyBorder="1" applyAlignment="1">
      <alignment horizontal="center" vertical="center"/>
    </xf>
    <xf numFmtId="3" fontId="26" fillId="2" borderId="60" xfId="0" applyNumberFormat="1" applyFont="1" applyFill="1" applyBorder="1" applyAlignment="1">
      <alignment horizontal="center" vertical="center"/>
    </xf>
    <xf numFmtId="165" fontId="103" fillId="35" borderId="94" xfId="0" applyNumberFormat="1" applyFont="1" applyFill="1" applyBorder="1" applyAlignment="1">
      <alignment horizontal="left" vertical="center"/>
    </xf>
    <xf numFmtId="165" fontId="103" fillId="35" borderId="73" xfId="0" applyNumberFormat="1" applyFont="1" applyFill="1" applyBorder="1" applyAlignment="1">
      <alignment horizontal="left" vertical="center"/>
    </xf>
    <xf numFmtId="165" fontId="103" fillId="35" borderId="50" xfId="0" applyNumberFormat="1" applyFont="1" applyFill="1" applyBorder="1" applyAlignment="1">
      <alignment horizontal="left" vertical="center"/>
    </xf>
    <xf numFmtId="165" fontId="103" fillId="35" borderId="84" xfId="0" applyNumberFormat="1" applyFont="1" applyFill="1" applyBorder="1" applyAlignment="1">
      <alignment horizontal="left" vertical="center"/>
    </xf>
    <xf numFmtId="165" fontId="103" fillId="35" borderId="85" xfId="0" applyNumberFormat="1" applyFont="1" applyFill="1" applyBorder="1" applyAlignment="1">
      <alignment horizontal="left" vertical="center"/>
    </xf>
    <xf numFmtId="165" fontId="103" fillId="35" borderId="86" xfId="0" applyNumberFormat="1" applyFont="1" applyFill="1" applyBorder="1" applyAlignment="1">
      <alignment horizontal="left" vertical="center"/>
    </xf>
    <xf numFmtId="3" fontId="26" fillId="2" borderId="51" xfId="0" applyNumberFormat="1" applyFont="1" applyFill="1" applyBorder="1" applyAlignment="1">
      <alignment horizontal="center" vertical="center"/>
    </xf>
    <xf numFmtId="165" fontId="106" fillId="35" borderId="25" xfId="0" applyNumberFormat="1" applyFont="1" applyFill="1" applyBorder="1" applyAlignment="1">
      <alignment horizontal="left" vertical="center"/>
    </xf>
    <xf numFmtId="165" fontId="106" fillId="35" borderId="33" xfId="0" applyNumberFormat="1" applyFont="1" applyFill="1" applyBorder="1" applyAlignment="1">
      <alignment horizontal="left" vertical="center"/>
    </xf>
    <xf numFmtId="3" fontId="26" fillId="0" borderId="58" xfId="0" applyNumberFormat="1" applyFont="1" applyBorder="1" applyAlignment="1">
      <alignment horizontal="center" vertical="center"/>
    </xf>
    <xf numFmtId="3" fontId="26" fillId="0" borderId="60" xfId="0" applyNumberFormat="1" applyFont="1" applyBorder="1" applyAlignment="1">
      <alignment horizontal="center" vertical="center"/>
    </xf>
    <xf numFmtId="3" fontId="26" fillId="0" borderId="51" xfId="0" applyNumberFormat="1" applyFont="1" applyBorder="1" applyAlignment="1">
      <alignment horizontal="center" vertical="center"/>
    </xf>
    <xf numFmtId="165" fontId="4" fillId="35" borderId="97" xfId="0" applyNumberFormat="1" applyFont="1" applyFill="1" applyBorder="1" applyAlignment="1">
      <alignment horizontal="center"/>
    </xf>
    <xf numFmtId="165" fontId="4" fillId="35" borderId="74" xfId="0" applyNumberFormat="1" applyFont="1" applyFill="1" applyBorder="1" applyAlignment="1">
      <alignment horizontal="center"/>
    </xf>
    <xf numFmtId="3" fontId="26" fillId="0" borderId="24" xfId="0" applyNumberFormat="1" applyFont="1" applyBorder="1" applyAlignment="1">
      <alignment horizontal="center" vertical="center"/>
    </xf>
    <xf numFmtId="165" fontId="4" fillId="35" borderId="25" xfId="0" applyNumberFormat="1" applyFont="1" applyFill="1" applyBorder="1" applyAlignment="1">
      <alignment horizontal="left" vertical="center"/>
    </xf>
    <xf numFmtId="165" fontId="4" fillId="35" borderId="33" xfId="0" applyNumberFormat="1" applyFont="1" applyFill="1" applyBorder="1" applyAlignment="1">
      <alignment horizontal="left" vertical="center"/>
    </xf>
    <xf numFmtId="165" fontId="4" fillId="42" borderId="25" xfId="0" applyNumberFormat="1" applyFont="1" applyFill="1" applyBorder="1" applyAlignment="1">
      <alignment horizontal="left" vertical="center"/>
    </xf>
    <xf numFmtId="165" fontId="4" fillId="42" borderId="33" xfId="0" applyNumberFormat="1" applyFont="1" applyFill="1" applyBorder="1" applyAlignment="1">
      <alignment horizontal="left" vertical="center"/>
    </xf>
    <xf numFmtId="165" fontId="4" fillId="35" borderId="117" xfId="0" applyNumberFormat="1" applyFont="1" applyFill="1" applyBorder="1" applyAlignment="1">
      <alignment horizontal="left" vertical="center"/>
    </xf>
    <xf numFmtId="165" fontId="4" fillId="35" borderId="130" xfId="0" applyNumberFormat="1" applyFont="1" applyFill="1" applyBorder="1" applyAlignment="1">
      <alignment horizontal="left" vertical="center"/>
    </xf>
    <xf numFmtId="165" fontId="4" fillId="35" borderId="110" xfId="0" applyNumberFormat="1" applyFont="1" applyFill="1" applyBorder="1" applyAlignment="1">
      <alignment horizontal="center"/>
    </xf>
    <xf numFmtId="165" fontId="4" fillId="35" borderId="14" xfId="0" applyNumberFormat="1" applyFont="1" applyFill="1" applyBorder="1" applyAlignment="1">
      <alignment horizontal="center"/>
    </xf>
    <xf numFmtId="165" fontId="4" fillId="42" borderId="130" xfId="0" applyNumberFormat="1" applyFont="1" applyFill="1" applyBorder="1" applyAlignment="1">
      <alignment horizontal="left" vertical="center"/>
    </xf>
    <xf numFmtId="165" fontId="4" fillId="42" borderId="110" xfId="0" applyNumberFormat="1" applyFont="1" applyFill="1" applyBorder="1" applyAlignment="1">
      <alignment horizontal="center"/>
    </xf>
    <xf numFmtId="165" fontId="4" fillId="42" borderId="14" xfId="0" applyNumberFormat="1" applyFont="1" applyFill="1" applyBorder="1" applyAlignment="1">
      <alignment horizontal="center"/>
    </xf>
    <xf numFmtId="9" fontId="4" fillId="42" borderId="25" xfId="66" applyFont="1" applyFill="1" applyBorder="1" applyAlignment="1">
      <alignment horizontal="left" vertical="center"/>
    </xf>
    <xf numFmtId="9" fontId="4" fillId="42" borderId="33" xfId="66" applyFont="1" applyFill="1" applyBorder="1" applyAlignment="1">
      <alignment horizontal="left" vertical="center"/>
    </xf>
    <xf numFmtId="9" fontId="4" fillId="42" borderId="54" xfId="66" applyFont="1" applyFill="1" applyBorder="1" applyAlignment="1">
      <alignment horizontal="left" vertical="center"/>
    </xf>
    <xf numFmtId="3" fontId="26" fillId="2" borderId="24" xfId="0" applyNumberFormat="1" applyFont="1" applyFill="1" applyBorder="1" applyAlignment="1">
      <alignment horizontal="center" vertical="center"/>
    </xf>
    <xf numFmtId="165" fontId="106" fillId="42" borderId="96" xfId="0" applyNumberFormat="1" applyFont="1" applyFill="1" applyBorder="1" applyAlignment="1">
      <alignment horizontal="center"/>
    </xf>
    <xf numFmtId="165" fontId="106" fillId="42" borderId="75" xfId="0" applyNumberFormat="1" applyFont="1" applyFill="1" applyBorder="1" applyAlignment="1">
      <alignment horizontal="center"/>
    </xf>
    <xf numFmtId="165" fontId="106" fillId="42" borderId="123" xfId="0" applyNumberFormat="1" applyFont="1" applyFill="1" applyBorder="1" applyAlignment="1">
      <alignment horizontal="center"/>
    </xf>
    <xf numFmtId="165" fontId="106" fillId="42" borderId="124" xfId="0" applyNumberFormat="1" applyFont="1" applyFill="1" applyBorder="1" applyAlignment="1">
      <alignment horizontal="center"/>
    </xf>
    <xf numFmtId="165" fontId="106" fillId="35" borderId="96" xfId="0" applyNumberFormat="1" applyFont="1" applyFill="1" applyBorder="1" applyAlignment="1">
      <alignment horizontal="center"/>
    </xf>
    <xf numFmtId="165" fontId="106" fillId="35" borderId="75" xfId="0" applyNumberFormat="1" applyFont="1" applyFill="1" applyBorder="1" applyAlignment="1">
      <alignment horizontal="center"/>
    </xf>
    <xf numFmtId="165" fontId="106" fillId="35" borderId="123" xfId="0" applyNumberFormat="1" applyFont="1" applyFill="1" applyBorder="1" applyAlignment="1">
      <alignment horizontal="center"/>
    </xf>
    <xf numFmtId="165" fontId="106" fillId="35" borderId="124" xfId="0" applyNumberFormat="1" applyFont="1" applyFill="1" applyBorder="1" applyAlignment="1">
      <alignment horizontal="center"/>
    </xf>
    <xf numFmtId="165" fontId="106" fillId="35" borderId="97" xfId="0" applyNumberFormat="1" applyFont="1" applyFill="1" applyBorder="1" applyAlignment="1">
      <alignment horizontal="center"/>
    </xf>
    <xf numFmtId="165" fontId="106" fillId="35" borderId="74" xfId="0" applyNumberFormat="1" applyFont="1" applyFill="1" applyBorder="1" applyAlignment="1">
      <alignment horizontal="center"/>
    </xf>
    <xf numFmtId="165" fontId="106" fillId="42" borderId="97" xfId="0" applyNumberFormat="1" applyFont="1" applyFill="1" applyBorder="1" applyAlignment="1">
      <alignment horizontal="center"/>
    </xf>
    <xf numFmtId="165" fontId="106" fillId="42" borderId="74" xfId="0" applyNumberFormat="1" applyFont="1" applyFill="1" applyBorder="1" applyAlignment="1">
      <alignment horizontal="center"/>
    </xf>
    <xf numFmtId="3" fontId="26" fillId="2" borderId="131" xfId="0" applyNumberFormat="1" applyFont="1" applyFill="1" applyBorder="1" applyAlignment="1">
      <alignment horizontal="center" vertical="center"/>
    </xf>
    <xf numFmtId="3" fontId="26" fillId="2" borderId="90" xfId="0" applyNumberFormat="1" applyFont="1" applyFill="1" applyBorder="1" applyAlignment="1">
      <alignment horizontal="center" vertical="center"/>
    </xf>
    <xf numFmtId="3" fontId="26" fillId="2" borderId="47" xfId="0" applyNumberFormat="1" applyFont="1" applyFill="1" applyBorder="1" applyAlignment="1">
      <alignment horizontal="center" vertical="center"/>
    </xf>
    <xf numFmtId="3" fontId="26" fillId="0" borderId="131" xfId="0" applyNumberFormat="1" applyFont="1" applyBorder="1" applyAlignment="1">
      <alignment horizontal="center" vertical="center"/>
    </xf>
    <xf numFmtId="3" fontId="26" fillId="0" borderId="90" xfId="0" applyNumberFormat="1" applyFont="1" applyBorder="1" applyAlignment="1">
      <alignment horizontal="center" vertical="center"/>
    </xf>
    <xf numFmtId="3" fontId="26" fillId="0" borderId="47" xfId="0" applyNumberFormat="1" applyFont="1" applyBorder="1" applyAlignment="1">
      <alignment horizontal="center" vertical="center"/>
    </xf>
    <xf numFmtId="165" fontId="4" fillId="42" borderId="132" xfId="0" applyNumberFormat="1" applyFont="1" applyFill="1" applyBorder="1" applyAlignment="1">
      <alignment horizontal="left" vertical="center"/>
    </xf>
    <xf numFmtId="165" fontId="4" fillId="42" borderId="43" xfId="0" applyNumberFormat="1" applyFont="1" applyFill="1" applyBorder="1" applyAlignment="1">
      <alignment horizontal="left" vertical="center"/>
    </xf>
    <xf numFmtId="165" fontId="4" fillId="42" borderId="53" xfId="0" applyNumberFormat="1" applyFont="1" applyFill="1" applyBorder="1" applyAlignment="1">
      <alignment horizontal="left" vertical="center"/>
    </xf>
    <xf numFmtId="165" fontId="4" fillId="42" borderId="44" xfId="0" applyNumberFormat="1" applyFont="1" applyFill="1" applyBorder="1" applyAlignment="1">
      <alignment horizontal="left" vertical="center"/>
    </xf>
    <xf numFmtId="3" fontId="26" fillId="2" borderId="12" xfId="0" applyNumberFormat="1" applyFont="1" applyFill="1" applyBorder="1" applyAlignment="1">
      <alignment horizontal="center" vertical="center"/>
    </xf>
    <xf numFmtId="165" fontId="4" fillId="35" borderId="132" xfId="0" applyNumberFormat="1" applyFont="1" applyFill="1" applyBorder="1" applyAlignment="1">
      <alignment horizontal="left" vertical="center"/>
    </xf>
    <xf numFmtId="165" fontId="4" fillId="35" borderId="56" xfId="0" applyNumberFormat="1" applyFont="1" applyFill="1" applyBorder="1" applyAlignment="1">
      <alignment/>
    </xf>
    <xf numFmtId="165" fontId="4" fillId="35" borderId="57" xfId="0" applyNumberFormat="1" applyFont="1" applyFill="1" applyBorder="1" applyAlignment="1">
      <alignment/>
    </xf>
    <xf numFmtId="165" fontId="4" fillId="35" borderId="74" xfId="0" applyNumberFormat="1" applyFont="1" applyFill="1" applyBorder="1" applyAlignment="1">
      <alignment/>
    </xf>
    <xf numFmtId="0" fontId="36" fillId="0" borderId="79" xfId="0" applyFont="1" applyBorder="1" applyAlignment="1">
      <alignment horizontal="center" vertical="center" wrapText="1"/>
    </xf>
    <xf numFmtId="0" fontId="36" fillId="0" borderId="91" xfId="0" applyFont="1" applyBorder="1" applyAlignment="1">
      <alignment horizontal="center" vertical="center" wrapText="1"/>
    </xf>
    <xf numFmtId="0" fontId="36" fillId="0" borderId="92" xfId="0" applyFont="1" applyBorder="1" applyAlignment="1">
      <alignment horizontal="center" vertical="center" wrapText="1"/>
    </xf>
    <xf numFmtId="0" fontId="37" fillId="0" borderId="77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93" xfId="0" applyFont="1" applyBorder="1" applyAlignment="1">
      <alignment horizontal="center" vertical="center" wrapText="1"/>
    </xf>
    <xf numFmtId="3" fontId="37" fillId="35" borderId="12" xfId="0" applyNumberFormat="1" applyFont="1" applyFill="1" applyBorder="1" applyAlignment="1">
      <alignment horizontal="center" vertical="center" wrapText="1"/>
    </xf>
    <xf numFmtId="3" fontId="37" fillId="42" borderId="12" xfId="0" applyNumberFormat="1" applyFont="1" applyFill="1" applyBorder="1" applyAlignment="1">
      <alignment horizontal="center" vertical="center" wrapText="1"/>
    </xf>
    <xf numFmtId="3" fontId="37" fillId="42" borderId="28" xfId="0" applyNumberFormat="1" applyFont="1" applyFill="1" applyBorder="1" applyAlignment="1">
      <alignment horizontal="center" vertical="center" wrapText="1"/>
    </xf>
    <xf numFmtId="3" fontId="37" fillId="2" borderId="12" xfId="0" applyNumberFormat="1" applyFont="1" applyFill="1" applyBorder="1" applyAlignment="1">
      <alignment horizontal="center" vertical="center" wrapText="1"/>
    </xf>
    <xf numFmtId="0" fontId="35" fillId="2" borderId="72" xfId="0" applyFont="1" applyFill="1" applyBorder="1" applyAlignment="1">
      <alignment horizontal="center" vertical="center"/>
    </xf>
    <xf numFmtId="0" fontId="35" fillId="2" borderId="12" xfId="0" applyFont="1" applyFill="1" applyBorder="1" applyAlignment="1">
      <alignment horizontal="center" vertical="center"/>
    </xf>
    <xf numFmtId="0" fontId="35" fillId="36" borderId="12" xfId="0" applyFont="1" applyFill="1" applyBorder="1" applyAlignment="1">
      <alignment horizontal="center" vertical="center"/>
    </xf>
    <xf numFmtId="0" fontId="4" fillId="0" borderId="133" xfId="0" applyFont="1" applyBorder="1" applyAlignment="1">
      <alignment horizontal="center" vertical="center"/>
    </xf>
    <xf numFmtId="0" fontId="4" fillId="0" borderId="134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2" borderId="28" xfId="0" applyFont="1" applyFill="1" applyBorder="1" applyAlignment="1">
      <alignment horizontal="center" vertical="center"/>
    </xf>
    <xf numFmtId="3" fontId="37" fillId="2" borderId="24" xfId="0" applyNumberFormat="1" applyFont="1" applyFill="1" applyBorder="1" applyAlignment="1">
      <alignment horizontal="center" vertical="center" wrapText="1"/>
    </xf>
    <xf numFmtId="3" fontId="37" fillId="2" borderId="39" xfId="0" applyNumberFormat="1" applyFont="1" applyFill="1" applyBorder="1" applyAlignment="1">
      <alignment horizontal="center" vertical="center" wrapText="1"/>
    </xf>
    <xf numFmtId="3" fontId="37" fillId="2" borderId="72" xfId="0" applyNumberFormat="1" applyFont="1" applyFill="1" applyBorder="1" applyAlignment="1">
      <alignment horizontal="center" vertical="center" wrapText="1"/>
    </xf>
    <xf numFmtId="3" fontId="37" fillId="2" borderId="61" xfId="0" applyNumberFormat="1" applyFont="1" applyFill="1" applyBorder="1" applyAlignment="1">
      <alignment horizontal="center" vertical="center" wrapText="1"/>
    </xf>
    <xf numFmtId="3" fontId="37" fillId="36" borderId="24" xfId="0" applyNumberFormat="1" applyFont="1" applyFill="1" applyBorder="1" applyAlignment="1">
      <alignment horizontal="center" vertical="center" wrapText="1"/>
    </xf>
    <xf numFmtId="3" fontId="37" fillId="36" borderId="12" xfId="0" applyNumberFormat="1" applyFont="1" applyFill="1" applyBorder="1" applyAlignment="1">
      <alignment horizontal="center" vertical="center" wrapText="1"/>
    </xf>
    <xf numFmtId="3" fontId="114" fillId="42" borderId="72" xfId="0" applyNumberFormat="1" applyFont="1" applyFill="1" applyBorder="1" applyAlignment="1">
      <alignment horizontal="center" vertical="center" wrapText="1"/>
    </xf>
    <xf numFmtId="3" fontId="114" fillId="42" borderId="12" xfId="0" applyNumberFormat="1" applyFont="1" applyFill="1" applyBorder="1" applyAlignment="1">
      <alignment horizontal="center" vertical="center" wrapText="1"/>
    </xf>
    <xf numFmtId="3" fontId="114" fillId="35" borderId="12" xfId="0" applyNumberFormat="1" applyFont="1" applyFill="1" applyBorder="1" applyAlignment="1">
      <alignment horizontal="center" vertical="center" wrapText="1"/>
    </xf>
    <xf numFmtId="3" fontId="114" fillId="42" borderId="28" xfId="0" applyNumberFormat="1" applyFont="1" applyFill="1" applyBorder="1" applyAlignment="1">
      <alignment horizontal="center" vertical="center" wrapText="1"/>
    </xf>
    <xf numFmtId="3" fontId="114" fillId="33" borderId="12" xfId="0" applyNumberFormat="1" applyFont="1" applyFill="1" applyBorder="1" applyAlignment="1">
      <alignment horizontal="center" vertical="center" wrapText="1"/>
    </xf>
    <xf numFmtId="0" fontId="36" fillId="40" borderId="45" xfId="0" applyFont="1" applyFill="1" applyBorder="1" applyAlignment="1">
      <alignment horizontal="center" vertical="center"/>
    </xf>
    <xf numFmtId="0" fontId="36" fillId="40" borderId="135" xfId="0" applyFont="1" applyFill="1" applyBorder="1" applyAlignment="1">
      <alignment horizontal="center" vertical="center"/>
    </xf>
    <xf numFmtId="0" fontId="85" fillId="45" borderId="136" xfId="48" applyFill="1" applyBorder="1" applyAlignment="1">
      <alignment horizontal="center" wrapText="1"/>
    </xf>
    <xf numFmtId="0" fontId="85" fillId="45" borderId="137" xfId="48" applyFill="1" applyBorder="1" applyAlignment="1">
      <alignment horizontal="center" wrapText="1"/>
    </xf>
    <xf numFmtId="0" fontId="85" fillId="45" borderId="80" xfId="48" applyFill="1" applyBorder="1" applyAlignment="1">
      <alignment horizontal="center" wrapText="1"/>
    </xf>
    <xf numFmtId="0" fontId="85" fillId="45" borderId="81" xfId="48" applyFill="1" applyBorder="1" applyAlignment="1">
      <alignment horizontal="center" wrapText="1"/>
    </xf>
    <xf numFmtId="0" fontId="36" fillId="0" borderId="45" xfId="0" applyFont="1" applyBorder="1" applyAlignment="1">
      <alignment horizontal="center" vertical="center"/>
    </xf>
    <xf numFmtId="0" fontId="36" fillId="0" borderId="45" xfId="0" applyFont="1" applyFill="1" applyBorder="1" applyAlignment="1">
      <alignment horizontal="center" vertical="center"/>
    </xf>
    <xf numFmtId="3" fontId="35" fillId="40" borderId="48" xfId="0" applyNumberFormat="1" applyFont="1" applyFill="1" applyBorder="1" applyAlignment="1">
      <alignment horizontal="center"/>
    </xf>
    <xf numFmtId="0" fontId="0" fillId="40" borderId="98" xfId="0" applyFont="1" applyFill="1" applyBorder="1" applyAlignment="1">
      <alignment horizontal="center"/>
    </xf>
    <xf numFmtId="1" fontId="35" fillId="40" borderId="48" xfId="0" applyNumberFormat="1" applyFont="1" applyFill="1" applyBorder="1" applyAlignment="1">
      <alignment horizontal="center"/>
    </xf>
    <xf numFmtId="0" fontId="0" fillId="40" borderId="62" xfId="0" applyFont="1" applyFill="1" applyBorder="1" applyAlignment="1">
      <alignment horizontal="center"/>
    </xf>
    <xf numFmtId="0" fontId="35" fillId="40" borderId="97" xfId="0" applyFont="1" applyFill="1" applyBorder="1" applyAlignment="1">
      <alignment horizontal="left"/>
    </xf>
    <xf numFmtId="0" fontId="35" fillId="40" borderId="57" xfId="0" applyFont="1" applyFill="1" applyBorder="1" applyAlignment="1">
      <alignment horizontal="left"/>
    </xf>
    <xf numFmtId="0" fontId="35" fillId="40" borderId="74" xfId="0" applyFont="1" applyFill="1" applyBorder="1" applyAlignment="1">
      <alignment horizontal="left"/>
    </xf>
    <xf numFmtId="0" fontId="35" fillId="40" borderId="48" xfId="0" applyFont="1" applyFill="1" applyBorder="1" applyAlignment="1">
      <alignment horizontal="left"/>
    </xf>
    <xf numFmtId="0" fontId="35" fillId="40" borderId="122" xfId="0" applyFont="1" applyFill="1" applyBorder="1" applyAlignment="1">
      <alignment horizontal="left"/>
    </xf>
    <xf numFmtId="0" fontId="35" fillId="40" borderId="98" xfId="0" applyFont="1" applyFill="1" applyBorder="1" applyAlignment="1">
      <alignment horizontal="left"/>
    </xf>
    <xf numFmtId="3" fontId="35" fillId="40" borderId="13" xfId="0" applyNumberFormat="1" applyFont="1" applyFill="1" applyBorder="1" applyAlignment="1">
      <alignment horizontal="center"/>
    </xf>
    <xf numFmtId="1" fontId="35" fillId="40" borderId="13" xfId="0" applyNumberFormat="1" applyFont="1" applyFill="1" applyBorder="1" applyAlignment="1">
      <alignment horizontal="center"/>
    </xf>
    <xf numFmtId="1" fontId="35" fillId="40" borderId="51" xfId="0" applyNumberFormat="1" applyFont="1" applyFill="1" applyBorder="1" applyAlignment="1">
      <alignment horizontal="center"/>
    </xf>
    <xf numFmtId="0" fontId="35" fillId="0" borderId="73" xfId="0" applyFont="1" applyBorder="1" applyAlignment="1">
      <alignment horizontal="center"/>
    </xf>
    <xf numFmtId="0" fontId="35" fillId="0" borderId="5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5" fillId="0" borderId="85" xfId="0" applyFont="1" applyBorder="1" applyAlignment="1">
      <alignment horizontal="center"/>
    </xf>
    <xf numFmtId="0" fontId="35" fillId="0" borderId="86" xfId="0" applyFont="1" applyBorder="1" applyAlignment="1">
      <alignment horizontal="center"/>
    </xf>
    <xf numFmtId="0" fontId="28" fillId="0" borderId="94" xfId="0" applyFont="1" applyBorder="1" applyAlignment="1">
      <alignment horizontal="center" vertical="center" wrapText="1"/>
    </xf>
    <xf numFmtId="0" fontId="28" fillId="0" borderId="73" xfId="0" applyFont="1" applyBorder="1" applyAlignment="1">
      <alignment horizontal="center" vertical="center" wrapText="1"/>
    </xf>
    <xf numFmtId="0" fontId="28" fillId="0" borderId="138" xfId="0" applyFont="1" applyBorder="1" applyAlignment="1">
      <alignment horizontal="center" vertical="center" wrapText="1"/>
    </xf>
    <xf numFmtId="0" fontId="28" fillId="0" borderId="139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124" xfId="0" applyFont="1" applyBorder="1" applyAlignment="1">
      <alignment horizontal="center" vertical="center" wrapText="1"/>
    </xf>
    <xf numFmtId="0" fontId="85" fillId="49" borderId="94" xfId="48" applyFill="1" applyBorder="1" applyAlignment="1">
      <alignment horizontal="center" vertical="center"/>
    </xf>
    <xf numFmtId="0" fontId="85" fillId="49" borderId="73" xfId="48" applyFill="1" applyBorder="1" applyAlignment="1">
      <alignment horizontal="center" vertical="center"/>
    </xf>
    <xf numFmtId="0" fontId="85" fillId="49" borderId="50" xfId="48" applyFill="1" applyBorder="1" applyAlignment="1">
      <alignment horizontal="center" vertical="center"/>
    </xf>
    <xf numFmtId="0" fontId="41" fillId="0" borderId="87" xfId="0" applyFont="1" applyBorder="1" applyAlignment="1">
      <alignment horizontal="left" vertical="center"/>
    </xf>
    <xf numFmtId="0" fontId="41" fillId="0" borderId="88" xfId="0" applyFont="1" applyBorder="1" applyAlignment="1">
      <alignment horizontal="left" vertical="center"/>
    </xf>
    <xf numFmtId="0" fontId="41" fillId="0" borderId="89" xfId="0" applyFont="1" applyBorder="1" applyAlignment="1">
      <alignment horizontal="left" vertical="center"/>
    </xf>
    <xf numFmtId="0" fontId="33" fillId="0" borderId="87" xfId="0" applyFont="1" applyBorder="1" applyAlignment="1">
      <alignment horizontal="center"/>
    </xf>
    <xf numFmtId="0" fontId="33" fillId="0" borderId="88" xfId="0" applyFont="1" applyBorder="1" applyAlignment="1">
      <alignment horizontal="center"/>
    </xf>
    <xf numFmtId="0" fontId="33" fillId="0" borderId="89" xfId="0" applyFont="1" applyBorder="1" applyAlignment="1">
      <alignment horizontal="center"/>
    </xf>
    <xf numFmtId="0" fontId="36" fillId="0" borderId="18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97" xfId="0" applyFont="1" applyBorder="1" applyAlignment="1">
      <alignment horizontal="center" vertical="center"/>
    </xf>
    <xf numFmtId="0" fontId="36" fillId="0" borderId="57" xfId="0" applyFont="1" applyBorder="1" applyAlignment="1">
      <alignment horizontal="center" vertical="center"/>
    </xf>
    <xf numFmtId="0" fontId="36" fillId="0" borderId="76" xfId="0" applyFont="1" applyBorder="1" applyAlignment="1">
      <alignment horizontal="center" vertical="center"/>
    </xf>
    <xf numFmtId="0" fontId="36" fillId="0" borderId="135" xfId="0" applyFont="1" applyFill="1" applyBorder="1" applyAlignment="1">
      <alignment horizontal="center" vertical="center"/>
    </xf>
    <xf numFmtId="3" fontId="35" fillId="36" borderId="13" xfId="0" applyNumberFormat="1" applyFont="1" applyFill="1" applyBorder="1" applyAlignment="1">
      <alignment horizontal="center"/>
    </xf>
    <xf numFmtId="0" fontId="36" fillId="0" borderId="66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3" fontId="37" fillId="0" borderId="24" xfId="0" applyNumberFormat="1" applyFont="1" applyFill="1" applyBorder="1" applyAlignment="1">
      <alignment horizontal="center" vertical="center" wrapText="1"/>
    </xf>
    <xf numFmtId="1" fontId="35" fillId="0" borderId="48" xfId="0" applyNumberFormat="1" applyFont="1" applyFill="1" applyBorder="1" applyAlignment="1">
      <alignment horizontal="center"/>
    </xf>
    <xf numFmtId="0" fontId="0" fillId="0" borderId="62" xfId="0" applyFont="1" applyBorder="1" applyAlignment="1">
      <alignment horizontal="center"/>
    </xf>
    <xf numFmtId="1" fontId="35" fillId="0" borderId="13" xfId="0" applyNumberFormat="1" applyFont="1" applyFill="1" applyBorder="1" applyAlignment="1">
      <alignment horizontal="center"/>
    </xf>
    <xf numFmtId="1" fontId="35" fillId="0" borderId="51" xfId="0" applyNumberFormat="1" applyFont="1" applyFill="1" applyBorder="1" applyAlignment="1">
      <alignment horizontal="center"/>
    </xf>
    <xf numFmtId="3" fontId="35" fillId="36" borderId="12" xfId="0" applyNumberFormat="1" applyFont="1" applyFill="1" applyBorder="1" applyAlignment="1">
      <alignment horizontal="center"/>
    </xf>
    <xf numFmtId="1" fontId="35" fillId="0" borderId="12" xfId="0" applyNumberFormat="1" applyFont="1" applyFill="1" applyBorder="1" applyAlignment="1">
      <alignment horizontal="center"/>
    </xf>
    <xf numFmtId="1" fontId="35" fillId="0" borderId="24" xfId="0" applyNumberFormat="1" applyFont="1" applyFill="1" applyBorder="1" applyAlignment="1">
      <alignment horizontal="center"/>
    </xf>
    <xf numFmtId="3" fontId="35" fillId="36" borderId="48" xfId="0" applyNumberFormat="1" applyFont="1" applyFill="1" applyBorder="1" applyAlignment="1">
      <alignment horizontal="center"/>
    </xf>
    <xf numFmtId="0" fontId="0" fillId="36" borderId="98" xfId="0" applyFont="1" applyFill="1" applyBorder="1" applyAlignment="1">
      <alignment horizontal="center"/>
    </xf>
    <xf numFmtId="0" fontId="35" fillId="0" borderId="48" xfId="0" applyFont="1" applyBorder="1" applyAlignment="1">
      <alignment horizontal="left"/>
    </xf>
    <xf numFmtId="0" fontId="35" fillId="0" borderId="122" xfId="0" applyFont="1" applyBorder="1" applyAlignment="1">
      <alignment horizontal="left"/>
    </xf>
    <xf numFmtId="0" fontId="35" fillId="0" borderId="98" xfId="0" applyFont="1" applyBorder="1" applyAlignment="1">
      <alignment horizontal="left"/>
    </xf>
    <xf numFmtId="0" fontId="28" fillId="0" borderId="50" xfId="0" applyFont="1" applyBorder="1" applyAlignment="1">
      <alignment horizontal="center" vertical="center" wrapText="1"/>
    </xf>
    <xf numFmtId="0" fontId="28" fillId="0" borderId="86" xfId="0" applyFont="1" applyBorder="1" applyAlignment="1">
      <alignment horizontal="center" vertical="center" wrapText="1"/>
    </xf>
    <xf numFmtId="0" fontId="37" fillId="0" borderId="103" xfId="0" applyFont="1" applyBorder="1" applyAlignment="1">
      <alignment horizontal="center" vertical="center" wrapText="1"/>
    </xf>
    <xf numFmtId="0" fontId="37" fillId="0" borderId="73" xfId="0" applyFont="1" applyBorder="1" applyAlignment="1">
      <alignment horizontal="center" vertical="center" wrapText="1"/>
    </xf>
    <xf numFmtId="0" fontId="37" fillId="0" borderId="140" xfId="0" applyFont="1" applyBorder="1" applyAlignment="1">
      <alignment horizontal="center" vertical="center" wrapText="1"/>
    </xf>
    <xf numFmtId="0" fontId="37" fillId="0" borderId="85" xfId="0" applyFont="1" applyBorder="1" applyAlignment="1">
      <alignment horizontal="center" vertical="center" wrapText="1"/>
    </xf>
    <xf numFmtId="0" fontId="36" fillId="0" borderId="118" xfId="0" applyFont="1" applyBorder="1" applyAlignment="1">
      <alignment horizontal="center" vertical="center"/>
    </xf>
    <xf numFmtId="0" fontId="36" fillId="0" borderId="129" xfId="0" applyFont="1" applyBorder="1" applyAlignment="1">
      <alignment horizontal="center" vertical="center"/>
    </xf>
    <xf numFmtId="0" fontId="36" fillId="0" borderId="52" xfId="0" applyFont="1" applyBorder="1" applyAlignment="1">
      <alignment horizontal="center" vertical="center"/>
    </xf>
    <xf numFmtId="0" fontId="85" fillId="49" borderId="94" xfId="48" applyFill="1" applyBorder="1" applyAlignment="1">
      <alignment horizontal="center" vertical="center" wrapText="1"/>
    </xf>
    <xf numFmtId="0" fontId="85" fillId="49" borderId="73" xfId="48" applyFill="1" applyBorder="1" applyAlignment="1">
      <alignment horizontal="center" vertical="center" wrapText="1"/>
    </xf>
    <xf numFmtId="0" fontId="85" fillId="49" borderId="50" xfId="48" applyFill="1" applyBorder="1" applyAlignment="1">
      <alignment horizontal="center" vertical="center" wrapText="1"/>
    </xf>
    <xf numFmtId="0" fontId="85" fillId="49" borderId="84" xfId="48" applyFill="1" applyBorder="1" applyAlignment="1">
      <alignment horizontal="center" vertical="center" wrapText="1"/>
    </xf>
    <xf numFmtId="0" fontId="85" fillId="49" borderId="85" xfId="48" applyFill="1" applyBorder="1" applyAlignment="1">
      <alignment horizontal="center" vertical="center" wrapText="1"/>
    </xf>
    <xf numFmtId="0" fontId="85" fillId="49" borderId="86" xfId="48" applyFill="1" applyBorder="1" applyAlignment="1">
      <alignment horizontal="center" vertical="center" wrapText="1"/>
    </xf>
    <xf numFmtId="0" fontId="37" fillId="40" borderId="103" xfId="0" applyFont="1" applyFill="1" applyBorder="1" applyAlignment="1">
      <alignment horizontal="center" vertical="center" wrapText="1"/>
    </xf>
    <xf numFmtId="0" fontId="37" fillId="40" borderId="73" xfId="0" applyFont="1" applyFill="1" applyBorder="1" applyAlignment="1">
      <alignment horizontal="center" vertical="center" wrapText="1"/>
    </xf>
    <xf numFmtId="0" fontId="37" fillId="40" borderId="140" xfId="0" applyFont="1" applyFill="1" applyBorder="1" applyAlignment="1">
      <alignment horizontal="center" vertical="center" wrapText="1"/>
    </xf>
    <xf numFmtId="0" fontId="37" fillId="40" borderId="85" xfId="0" applyFont="1" applyFill="1" applyBorder="1" applyAlignment="1">
      <alignment horizontal="center" vertical="center" wrapText="1"/>
    </xf>
    <xf numFmtId="0" fontId="85" fillId="50" borderId="136" xfId="48" applyFill="1" applyBorder="1" applyAlignment="1">
      <alignment horizontal="center" wrapText="1"/>
    </xf>
    <xf numFmtId="0" fontId="85" fillId="50" borderId="137" xfId="48" applyFill="1" applyBorder="1" applyAlignment="1">
      <alignment horizontal="center" wrapText="1"/>
    </xf>
    <xf numFmtId="0" fontId="85" fillId="50" borderId="141" xfId="48" applyFill="1" applyBorder="1" applyAlignment="1">
      <alignment horizontal="center" wrapText="1"/>
    </xf>
    <xf numFmtId="0" fontId="36" fillId="40" borderId="79" xfId="0" applyFont="1" applyFill="1" applyBorder="1" applyAlignment="1">
      <alignment horizontal="center" vertical="center" wrapText="1"/>
    </xf>
    <xf numFmtId="0" fontId="36" fillId="40" borderId="66" xfId="0" applyFont="1" applyFill="1" applyBorder="1" applyAlignment="1">
      <alignment horizontal="center" vertical="center" wrapText="1"/>
    </xf>
    <xf numFmtId="0" fontId="36" fillId="40" borderId="118" xfId="0" applyFont="1" applyFill="1" applyBorder="1" applyAlignment="1">
      <alignment horizontal="center" vertical="center"/>
    </xf>
    <xf numFmtId="0" fontId="36" fillId="40" borderId="129" xfId="0" applyFont="1" applyFill="1" applyBorder="1" applyAlignment="1">
      <alignment horizontal="center" vertical="center"/>
    </xf>
    <xf numFmtId="0" fontId="36" fillId="40" borderId="52" xfId="0" applyFont="1" applyFill="1" applyBorder="1" applyAlignment="1">
      <alignment horizontal="center" vertical="center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Dezimal [0] 3" xfId="33"/>
    <cellStyle name="Euro" xfId="34"/>
    <cellStyle name="Euro 2" xfId="35"/>
    <cellStyle name="Euro 3" xfId="36"/>
    <cellStyle name="Standard 2" xfId="37"/>
    <cellStyle name="Währung_090109_Calc_Rus_FY_09_18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Денежный 2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4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[0] 2" xfId="72"/>
    <cellStyle name="Финансовый [0] 2 2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hyperlink" Target="http://split61.ru/" TargetMode="External" /><Relationship Id="rId5" Type="http://schemas.openxmlformats.org/officeDocument/2006/relationships/hyperlink" Target="http://split61.ru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5.png" /><Relationship Id="rId3" Type="http://schemas.openxmlformats.org/officeDocument/2006/relationships/hyperlink" Target="http://split61.ru/" TargetMode="External" /><Relationship Id="rId4" Type="http://schemas.openxmlformats.org/officeDocument/2006/relationships/hyperlink" Target="http://split61.ru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5.png" /><Relationship Id="rId3" Type="http://schemas.openxmlformats.org/officeDocument/2006/relationships/hyperlink" Target="http://split61.ru/" TargetMode="External" /><Relationship Id="rId4" Type="http://schemas.openxmlformats.org/officeDocument/2006/relationships/hyperlink" Target="http://split61.ru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5.png" /><Relationship Id="rId3" Type="http://schemas.openxmlformats.org/officeDocument/2006/relationships/hyperlink" Target="http://split61.ru/" TargetMode="External" /><Relationship Id="rId4" Type="http://schemas.openxmlformats.org/officeDocument/2006/relationships/hyperlink" Target="http://split61.ru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5.png" /><Relationship Id="rId3" Type="http://schemas.openxmlformats.org/officeDocument/2006/relationships/hyperlink" Target="http://split61.ru/" TargetMode="External" /><Relationship Id="rId4" Type="http://schemas.openxmlformats.org/officeDocument/2006/relationships/hyperlink" Target="http://split61.ru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5.png" /><Relationship Id="rId3" Type="http://schemas.openxmlformats.org/officeDocument/2006/relationships/hyperlink" Target="http://split61.ru/" TargetMode="External" /><Relationship Id="rId4" Type="http://schemas.openxmlformats.org/officeDocument/2006/relationships/hyperlink" Target="http://split61.ru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5.png" /><Relationship Id="rId3" Type="http://schemas.openxmlformats.org/officeDocument/2006/relationships/hyperlink" Target="http://split61.ru/" TargetMode="External" /><Relationship Id="rId4" Type="http://schemas.openxmlformats.org/officeDocument/2006/relationships/hyperlink" Target="http://split61.r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0</xdr:rowOff>
    </xdr:from>
    <xdr:to>
      <xdr:col>5</xdr:col>
      <xdr:colOff>342900</xdr:colOff>
      <xdr:row>0</xdr:row>
      <xdr:rowOff>990600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0"/>
          <a:ext cx="27051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352425</xdr:colOff>
      <xdr:row>0</xdr:row>
      <xdr:rowOff>190500</xdr:rowOff>
    </xdr:from>
    <xdr:to>
      <xdr:col>9</xdr:col>
      <xdr:colOff>66675</xdr:colOff>
      <xdr:row>0</xdr:row>
      <xdr:rowOff>628650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0025" y="190500"/>
          <a:ext cx="1543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11</xdr:col>
      <xdr:colOff>314325</xdr:colOff>
      <xdr:row>1</xdr:row>
      <xdr:rowOff>1371600</xdr:rowOff>
    </xdr:to>
    <xdr:pic>
      <xdr:nvPicPr>
        <xdr:cNvPr id="3" name="Изображения 1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000125"/>
          <a:ext cx="70199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1</xdr:row>
      <xdr:rowOff>38100</xdr:rowOff>
    </xdr:from>
    <xdr:to>
      <xdr:col>8</xdr:col>
      <xdr:colOff>438150</xdr:colOff>
      <xdr:row>3</xdr:row>
      <xdr:rowOff>95250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962025"/>
          <a:ext cx="1809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514350</xdr:colOff>
      <xdr:row>0</xdr:row>
      <xdr:rowOff>85725</xdr:rowOff>
    </xdr:from>
    <xdr:to>
      <xdr:col>8</xdr:col>
      <xdr:colOff>942975</xdr:colOff>
      <xdr:row>0</xdr:row>
      <xdr:rowOff>857250</xdr:rowOff>
    </xdr:to>
    <xdr:sp>
      <xdr:nvSpPr>
        <xdr:cNvPr id="2" name="Надпись 2"/>
        <xdr:cNvSpPr txBox="1">
          <a:spLocks noChangeArrowheads="1"/>
        </xdr:cNvSpPr>
      </xdr:nvSpPr>
      <xdr:spPr>
        <a:xfrm>
          <a:off x="6591300" y="85725"/>
          <a:ext cx="16192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657225</xdr:colOff>
      <xdr:row>4</xdr:row>
      <xdr:rowOff>180975</xdr:rowOff>
    </xdr:to>
    <xdr:pic>
      <xdr:nvPicPr>
        <xdr:cNvPr id="3" name="Изображения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90587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1</xdr:row>
      <xdr:rowOff>57150</xdr:rowOff>
    </xdr:from>
    <xdr:to>
      <xdr:col>8</xdr:col>
      <xdr:colOff>95250</xdr:colOff>
      <xdr:row>3</xdr:row>
      <xdr:rowOff>123825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981075"/>
          <a:ext cx="1219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666750</xdr:colOff>
      <xdr:row>3</xdr:row>
      <xdr:rowOff>171450</xdr:rowOff>
    </xdr:to>
    <xdr:pic>
      <xdr:nvPicPr>
        <xdr:cNvPr id="2" name="Изображения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6200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1</xdr:row>
      <xdr:rowOff>38100</xdr:rowOff>
    </xdr:from>
    <xdr:to>
      <xdr:col>7</xdr:col>
      <xdr:colOff>1409700</xdr:colOff>
      <xdr:row>3</xdr:row>
      <xdr:rowOff>133350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895350"/>
          <a:ext cx="16954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19050</xdr:colOff>
      <xdr:row>5</xdr:row>
      <xdr:rowOff>180975</xdr:rowOff>
    </xdr:to>
    <xdr:pic>
      <xdr:nvPicPr>
        <xdr:cNvPr id="2" name="Изображения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32497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1</xdr:row>
      <xdr:rowOff>95250</xdr:rowOff>
    </xdr:from>
    <xdr:to>
      <xdr:col>4</xdr:col>
      <xdr:colOff>419100</xdr:colOff>
      <xdr:row>3</xdr:row>
      <xdr:rowOff>76200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1019175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1466850</xdr:colOff>
      <xdr:row>0</xdr:row>
      <xdr:rowOff>76200</xdr:rowOff>
    </xdr:from>
    <xdr:to>
      <xdr:col>4</xdr:col>
      <xdr:colOff>485775</xdr:colOff>
      <xdr:row>0</xdr:row>
      <xdr:rowOff>847725</xdr:rowOff>
    </xdr:to>
    <xdr:sp>
      <xdr:nvSpPr>
        <xdr:cNvPr id="2" name="Надпись 2"/>
        <xdr:cNvSpPr txBox="1">
          <a:spLocks noChangeArrowheads="1"/>
        </xdr:cNvSpPr>
      </xdr:nvSpPr>
      <xdr:spPr>
        <a:xfrm>
          <a:off x="5638800" y="76200"/>
          <a:ext cx="16192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819150</xdr:colOff>
      <xdr:row>6</xdr:row>
      <xdr:rowOff>9525</xdr:rowOff>
    </xdr:to>
    <xdr:pic>
      <xdr:nvPicPr>
        <xdr:cNvPr id="3" name="Изображения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12482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1</xdr:row>
      <xdr:rowOff>38100</xdr:rowOff>
    </xdr:from>
    <xdr:to>
      <xdr:col>4</xdr:col>
      <xdr:colOff>714375</xdr:colOff>
      <xdr:row>3</xdr:row>
      <xdr:rowOff>133350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962025"/>
          <a:ext cx="13716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1285875</xdr:colOff>
      <xdr:row>0</xdr:row>
      <xdr:rowOff>76200</xdr:rowOff>
    </xdr:from>
    <xdr:to>
      <xdr:col>4</xdr:col>
      <xdr:colOff>742950</xdr:colOff>
      <xdr:row>0</xdr:row>
      <xdr:rowOff>847725</xdr:rowOff>
    </xdr:to>
    <xdr:sp>
      <xdr:nvSpPr>
        <xdr:cNvPr id="2" name="Надпись 2"/>
        <xdr:cNvSpPr txBox="1">
          <a:spLocks noChangeArrowheads="1"/>
        </xdr:cNvSpPr>
      </xdr:nvSpPr>
      <xdr:spPr>
        <a:xfrm>
          <a:off x="5867400" y="76200"/>
          <a:ext cx="16192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28575</xdr:colOff>
      <xdr:row>5</xdr:row>
      <xdr:rowOff>361950</xdr:rowOff>
    </xdr:to>
    <xdr:pic>
      <xdr:nvPicPr>
        <xdr:cNvPr id="3" name="Изображения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334375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</xdr:row>
      <xdr:rowOff>38100</xdr:rowOff>
    </xdr:from>
    <xdr:to>
      <xdr:col>9</xdr:col>
      <xdr:colOff>28575</xdr:colOff>
      <xdr:row>3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962025"/>
          <a:ext cx="13144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85725</xdr:rowOff>
    </xdr:from>
    <xdr:to>
      <xdr:col>8</xdr:col>
      <xdr:colOff>381000</xdr:colOff>
      <xdr:row>0</xdr:row>
      <xdr:rowOff>857250</xdr:rowOff>
    </xdr:to>
    <xdr:sp>
      <xdr:nvSpPr>
        <xdr:cNvPr id="2" name="Надпись 2"/>
        <xdr:cNvSpPr txBox="1">
          <a:spLocks noChangeArrowheads="1"/>
        </xdr:cNvSpPr>
      </xdr:nvSpPr>
      <xdr:spPr>
        <a:xfrm>
          <a:off x="4914900" y="85725"/>
          <a:ext cx="16192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381000</xdr:colOff>
      <xdr:row>5</xdr:row>
      <xdr:rowOff>171450</xdr:rowOff>
    </xdr:to>
    <xdr:pic>
      <xdr:nvPicPr>
        <xdr:cNvPr id="3" name="Изображения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19162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plit61.ru/split-sistema-kondicionery-rostova/attachment/mir_konditsionerov" TargetMode="External" /><Relationship Id="rId2" Type="http://schemas.openxmlformats.org/officeDocument/2006/relationships/hyperlink" Target="http://split61.ru/mitsubishi-electric/msz-fd-253550-va-dc-invertor.html#1" TargetMode="External" /><Relationship Id="rId3" Type="http://schemas.openxmlformats.org/officeDocument/2006/relationships/hyperlink" Target="http://split61.ru/mitsubishi-electric/esli-mitsubishi-electric-to-invertor-tak.html#kats_protiv" TargetMode="External" /><Relationship Id="rId4" Type="http://schemas.openxmlformats.org/officeDocument/2006/relationships/hyperlink" Target="http://split61.ru/catalogi-split-sistem/mitsubishi-electric-sovershenstvo-linij.html#katalog_novinki_2013" TargetMode="External" /><Relationship Id="rId5" Type="http://schemas.openxmlformats.org/officeDocument/2006/relationships/hyperlink" Target="http://split61.ru/catalogi-split-sistem/mitsubishi-electric-sovershenstvo-linij.html#katalog_2013_2014" TargetMode="External" /><Relationship Id="rId6" Type="http://schemas.openxmlformats.org/officeDocument/2006/relationships/hyperlink" Target="http://split61.ru/mitsubishi-electric/esli-mitsubishi-electric-to-invertor-tak.html#invertor_nash_vybor" TargetMode="External" /><Relationship Id="rId7" Type="http://schemas.openxmlformats.org/officeDocument/2006/relationships/hyperlink" Target="http://split61.ru/mitsubishi-electric/esli-mitsubishi-electric-to-invertor-tak.html#kats_protiv" TargetMode="External" /><Relationship Id="rId8" Type="http://schemas.openxmlformats.org/officeDocument/2006/relationships/hyperlink" Target="http://split61.ru/mitsubishi-electric/esli-mitsubishi-electric-to-invertor-tak.html#dtxysq_ldbufntkm" TargetMode="External" /><Relationship Id="rId9" Type="http://schemas.openxmlformats.org/officeDocument/2006/relationships/hyperlink" Target="http://split61.ru/mitsubishi-electric/esli-mitsubishi-electric-to-invertor-tak.html#ploskie_rebra_anoreksii" TargetMode="External" /><Relationship Id="rId10" Type="http://schemas.openxmlformats.org/officeDocument/2006/relationships/hyperlink" Target="http://split61.ru/mitsubishi-electric" TargetMode="External" /><Relationship Id="rId11" Type="http://schemas.openxmlformats.org/officeDocument/2006/relationships/comments" Target="../comments2.xml" /><Relationship Id="rId12" Type="http://schemas.openxmlformats.org/officeDocument/2006/relationships/vmlDrawing" Target="../drawings/vmlDrawing1.vml" /><Relationship Id="rId13" Type="http://schemas.openxmlformats.org/officeDocument/2006/relationships/drawing" Target="../drawings/drawing2.xml" /><Relationship Id="rId1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split61.ru/split-sistema-kondicionery-rostova/attachment/mir_konditsionerov" TargetMode="External" /><Relationship Id="rId2" Type="http://schemas.openxmlformats.org/officeDocument/2006/relationships/hyperlink" Target="http://split61.ru/catalogi-split-sistem/mitsubishi-electric-sovershenstvo-linij.html#katalog_2013_2014" TargetMode="External" /><Relationship Id="rId3" Type="http://schemas.openxmlformats.org/officeDocument/2006/relationships/hyperlink" Target="http://split61.ru/catalogi-split-sistem/mitsubishi-electric-sovershenstvo-linij.html#zubadan_eto_ne_rugatel'stvo" TargetMode="External" /><Relationship Id="rId4" Type="http://schemas.openxmlformats.org/officeDocument/2006/relationships/comments" Target="../comments3.xml" /><Relationship Id="rId5" Type="http://schemas.openxmlformats.org/officeDocument/2006/relationships/vmlDrawing" Target="../drawings/vmlDrawing2.vml" /><Relationship Id="rId6" Type="http://schemas.openxmlformats.org/officeDocument/2006/relationships/drawing" Target="../drawings/drawing3.xml" /><Relationship Id="rId7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split61.ru/montazh_remont_obsluzhivanie/ustanovka-split-sistemy-eto-ne-cirk-no-trebuyutsya-znaniya-opyt-i-masterstvo.html#price-list-montazh-ustanovka" TargetMode="External" /><Relationship Id="rId2" Type="http://schemas.openxmlformats.org/officeDocument/2006/relationships/hyperlink" Target="http://split61.ru/montazh_remont_obsluzhivanie/ustanovka-split-sistemy-eto-ne-cirk-no-trebuyutsya-znaniya-opyt-i-masterstvo.html#price-list-montazh-ustanovka" TargetMode="External" /><Relationship Id="rId3" Type="http://schemas.openxmlformats.org/officeDocument/2006/relationships/hyperlink" Target="http://split61.ru/montazh_remont_obsluzhivanie/ustanovka-split-sistemy-eto-ne-cirk-no-trebuyutsya-znaniya-opyt-i-masterstvo.html#price-list-montazh-ustanovka" TargetMode="External" /><Relationship Id="rId4" Type="http://schemas.openxmlformats.org/officeDocument/2006/relationships/hyperlink" Target="http://split61.ru/montazh_remont_obsluzhivanie/ustanovka-split-sistemy-eto-ne-cirk-no-trebuyutsya-znaniya-opyt-i-masterstvo.html#price-list-montazh-ustanovka" TargetMode="External" /><Relationship Id="rId5" Type="http://schemas.openxmlformats.org/officeDocument/2006/relationships/hyperlink" Target="http://split61.ru/montazh_remont_obsluzhivanie/ustanovka-split-sistemy-eto-ne-cirk-no-trebuyutsya-znaniya-opyt-i-masterstvo.html#price-list-montazh-ustanovka" TargetMode="External" /><Relationship Id="rId6" Type="http://schemas.openxmlformats.org/officeDocument/2006/relationships/hyperlink" Target="http://split61.ru/montazh_remont_obsluzhivanie/ustanovka-split-sistemy-eto-ne-cirk-no-trebuyutsya-znaniya-opyt-i-masterstvo.html#price-list-montazh-ustanovka" TargetMode="External" /><Relationship Id="rId7" Type="http://schemas.openxmlformats.org/officeDocument/2006/relationships/hyperlink" Target="http://split61.ru/montazh_remont_obsluzhivanie/ustanovka-split-sistemy-eto-ne-cirk-no-trebuyutsya-znaniya-opyt-i-masterstvo.html#price-list-montazh-ustanovka" TargetMode="External" /><Relationship Id="rId8" Type="http://schemas.openxmlformats.org/officeDocument/2006/relationships/hyperlink" Target="http://split61.ru/kondicionery-rostova-split-sistemy-razlichnyx-marok-i-stoimosti/attachment/mitsubishi_25_35jpr-s-2#mitsubisi" TargetMode="External" /><Relationship Id="rId9" Type="http://schemas.openxmlformats.org/officeDocument/2006/relationships/comments" Target="../comments4.xml" /><Relationship Id="rId10" Type="http://schemas.openxmlformats.org/officeDocument/2006/relationships/vmlDrawing" Target="../drawings/vmlDrawing3.vml" /><Relationship Id="rId11" Type="http://schemas.openxmlformats.org/officeDocument/2006/relationships/drawing" Target="../drawings/drawing4.xml" /><Relationship Id="rId1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split61.ru/montazh_remont_obsluzhivanie/otopitelnyj-sezon-nachalsya-vklyuaem-split-sistemu-na-teplo.html#topit'_splitom" TargetMode="External" /><Relationship Id="rId2" Type="http://schemas.openxmlformats.org/officeDocument/2006/relationships/hyperlink" Target="http://split61.ru/montazh_remont_obsluzhivanie/otopitelnyj-sezon-nachalsya-vklyuaem-split-sistemu-na-teplo.html#topit'_zimoi" TargetMode="External" /><Relationship Id="rId3" Type="http://schemas.openxmlformats.org/officeDocument/2006/relationships/hyperlink" Target="http://split61.ru/montazh_remont_obsluzhivanie/otopitelnyj-sezon-nachalsya-vklyuaem-split-sistemu-na-teplo.html#istochnik_tepla" TargetMode="External" /><Relationship Id="rId4" Type="http://schemas.openxmlformats.org/officeDocument/2006/relationships/hyperlink" Target="http://split61.ru/montazh_remont_obsluzhivanie/otopitelnyj-sezon-nachalsya-vklyuaem-split-sistemu-na-teplo.html#istochnik_tepla" TargetMode="External" /><Relationship Id="rId5" Type="http://schemas.openxmlformats.org/officeDocument/2006/relationships/comments" Target="../comments7.xml" /><Relationship Id="rId6" Type="http://schemas.openxmlformats.org/officeDocument/2006/relationships/vmlDrawing" Target="../drawings/vmlDrawing6.vml" /><Relationship Id="rId7" Type="http://schemas.openxmlformats.org/officeDocument/2006/relationships/drawing" Target="../drawings/drawing7.xml" /><Relationship Id="rId8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showZeros="0" zoomScalePageLayoutView="0" workbookViewId="0" topLeftCell="A2">
      <selection activeCell="K9" sqref="K9"/>
    </sheetView>
  </sheetViews>
  <sheetFormatPr defaultColWidth="9.140625" defaultRowHeight="12.75"/>
  <sheetData>
    <row r="1" spans="1:11" ht="78.75" customHeight="1">
      <c r="A1" s="638"/>
      <c r="B1" s="638"/>
      <c r="C1" s="638"/>
      <c r="D1" s="638"/>
      <c r="E1" s="638"/>
      <c r="F1" s="638"/>
      <c r="G1" s="638"/>
      <c r="H1" s="638"/>
      <c r="I1" s="638"/>
      <c r="J1" s="638"/>
      <c r="K1" s="638"/>
    </row>
    <row r="2" spans="1:11" ht="112.5" customHeight="1">
      <c r="A2" s="639" t="s">
        <v>829</v>
      </c>
      <c r="B2" s="640"/>
      <c r="C2" s="640"/>
      <c r="D2" s="640"/>
      <c r="E2" s="640"/>
      <c r="F2" s="640"/>
      <c r="G2" s="640"/>
      <c r="H2" s="640"/>
      <c r="I2" s="640"/>
      <c r="J2" s="640"/>
      <c r="K2" s="640"/>
    </row>
    <row r="3" spans="1:11" ht="15" customHeight="1">
      <c r="A3" s="603"/>
      <c r="B3" s="602"/>
      <c r="C3" s="602"/>
      <c r="D3" s="602"/>
      <c r="E3" s="602"/>
      <c r="F3" s="602"/>
      <c r="G3" s="602"/>
      <c r="H3" s="602"/>
      <c r="I3" s="608"/>
      <c r="J3" s="611" t="s">
        <v>819</v>
      </c>
      <c r="K3" s="613">
        <v>70</v>
      </c>
    </row>
    <row r="4" spans="1:11" ht="15" customHeight="1">
      <c r="A4" s="603"/>
      <c r="B4" s="602"/>
      <c r="C4" s="602"/>
      <c r="D4" s="602"/>
      <c r="E4" s="602"/>
      <c r="F4" s="602"/>
      <c r="G4" s="602"/>
      <c r="H4" s="602"/>
      <c r="I4" s="608"/>
      <c r="J4" s="607"/>
      <c r="K4" s="612" t="s">
        <v>820</v>
      </c>
    </row>
    <row r="5" spans="1:11" ht="15" customHeight="1">
      <c r="A5" s="637" t="s">
        <v>830</v>
      </c>
      <c r="B5" s="637"/>
      <c r="C5" s="637"/>
      <c r="D5" s="637"/>
      <c r="E5" s="637"/>
      <c r="F5" s="637"/>
      <c r="G5" s="637"/>
      <c r="H5" s="637"/>
      <c r="I5" s="637"/>
      <c r="J5" s="637"/>
      <c r="K5" s="615">
        <v>0</v>
      </c>
    </row>
    <row r="6" spans="1:11" ht="15" customHeight="1">
      <c r="A6" s="637" t="s">
        <v>831</v>
      </c>
      <c r="B6" s="637"/>
      <c r="C6" s="637"/>
      <c r="D6" s="637"/>
      <c r="E6" s="637"/>
      <c r="F6" s="637"/>
      <c r="G6" s="637"/>
      <c r="H6" s="637"/>
      <c r="I6" s="637"/>
      <c r="J6" s="637"/>
      <c r="K6" s="615">
        <v>0</v>
      </c>
    </row>
    <row r="7" spans="1:11" ht="15" customHeight="1">
      <c r="A7" s="636" t="s">
        <v>821</v>
      </c>
      <c r="B7" s="636"/>
      <c r="C7" s="636"/>
      <c r="D7" s="636"/>
      <c r="E7" s="636"/>
      <c r="F7" s="636"/>
      <c r="G7" s="636"/>
      <c r="H7" s="636"/>
      <c r="I7" s="636"/>
      <c r="J7" s="636"/>
      <c r="K7" s="615">
        <v>0</v>
      </c>
    </row>
    <row r="8" spans="1:14" ht="15">
      <c r="A8" s="636" t="s">
        <v>822</v>
      </c>
      <c r="B8" s="636"/>
      <c r="C8" s="636"/>
      <c r="D8" s="636"/>
      <c r="E8" s="636"/>
      <c r="F8" s="636"/>
      <c r="G8" s="636"/>
      <c r="H8" s="636"/>
      <c r="I8" s="636"/>
      <c r="J8" s="636"/>
      <c r="K8" s="615"/>
      <c r="L8" s="610"/>
      <c r="M8" s="609"/>
      <c r="N8" s="609"/>
    </row>
    <row r="9" spans="1:14" ht="15" customHeight="1">
      <c r="A9" s="636" t="s">
        <v>823</v>
      </c>
      <c r="B9" s="636"/>
      <c r="C9" s="636"/>
      <c r="D9" s="636"/>
      <c r="E9" s="636"/>
      <c r="F9" s="636"/>
      <c r="G9" s="636"/>
      <c r="H9" s="636"/>
      <c r="I9" s="636"/>
      <c r="J9" s="636"/>
      <c r="K9" s="615"/>
      <c r="L9" s="610"/>
      <c r="M9" s="609"/>
      <c r="N9" s="609"/>
    </row>
    <row r="10" spans="1:11" ht="15">
      <c r="A10" s="636" t="s">
        <v>825</v>
      </c>
      <c r="B10" s="636"/>
      <c r="C10" s="636"/>
      <c r="D10" s="636"/>
      <c r="E10" s="636"/>
      <c r="F10" s="636"/>
      <c r="G10" s="636"/>
      <c r="H10" s="636"/>
      <c r="I10" s="636"/>
      <c r="J10" s="636"/>
      <c r="K10" s="615"/>
    </row>
    <row r="11" spans="1:14" ht="15">
      <c r="A11" s="636"/>
      <c r="B11" s="636"/>
      <c r="C11" s="636"/>
      <c r="D11" s="636"/>
      <c r="E11" s="636"/>
      <c r="F11" s="636"/>
      <c r="G11" s="636"/>
      <c r="H11" s="636"/>
      <c r="I11" s="636"/>
      <c r="J11" s="636"/>
      <c r="K11" s="615"/>
      <c r="N11" s="604"/>
    </row>
    <row r="12" spans="1:11" ht="15">
      <c r="A12" s="636"/>
      <c r="B12" s="636"/>
      <c r="C12" s="636"/>
      <c r="D12" s="636"/>
      <c r="E12" s="636"/>
      <c r="F12" s="636"/>
      <c r="G12" s="636"/>
      <c r="H12" s="636"/>
      <c r="I12" s="636"/>
      <c r="J12" s="636"/>
      <c r="K12" s="605" t="s">
        <v>826</v>
      </c>
    </row>
    <row r="13" spans="1:11" ht="15.75">
      <c r="A13" s="636" t="s">
        <v>827</v>
      </c>
      <c r="B13" s="636"/>
      <c r="C13" s="636"/>
      <c r="D13" s="636"/>
      <c r="E13" s="636"/>
      <c r="F13" s="636"/>
      <c r="G13" s="636"/>
      <c r="H13" s="636"/>
      <c r="I13" s="636"/>
      <c r="J13" s="636"/>
      <c r="K13" s="612" t="s">
        <v>820</v>
      </c>
    </row>
    <row r="14" spans="1:12" ht="12.75">
      <c r="A14" s="641" t="s">
        <v>828</v>
      </c>
      <c r="B14" s="642"/>
      <c r="C14" s="642"/>
      <c r="D14" s="642"/>
      <c r="E14" s="642"/>
      <c r="F14" s="642"/>
      <c r="G14" s="642"/>
      <c r="H14" s="642"/>
      <c r="I14" s="642"/>
      <c r="J14" s="643"/>
      <c r="K14" s="615">
        <f>K5</f>
        <v>0</v>
      </c>
      <c r="L14" s="614" t="s">
        <v>824</v>
      </c>
    </row>
    <row r="15" spans="1:12" ht="12.75">
      <c r="A15" s="641" t="s">
        <v>72</v>
      </c>
      <c r="B15" s="642"/>
      <c r="C15" s="642"/>
      <c r="D15" s="642"/>
      <c r="E15" s="642"/>
      <c r="F15" s="642"/>
      <c r="G15" s="642"/>
      <c r="H15" s="642"/>
      <c r="I15" s="642"/>
      <c r="J15" s="643"/>
      <c r="K15" s="615">
        <f>K7</f>
        <v>0</v>
      </c>
      <c r="L15" s="614" t="s">
        <v>824</v>
      </c>
    </row>
    <row r="16" spans="1:12" ht="15">
      <c r="A16" s="606"/>
      <c r="L16" s="614" t="s">
        <v>824</v>
      </c>
    </row>
  </sheetData>
  <sheetProtection/>
  <mergeCells count="13">
    <mergeCell ref="A14:J14"/>
    <mergeCell ref="A15:J15"/>
    <mergeCell ref="A10:J10"/>
    <mergeCell ref="A9:J9"/>
    <mergeCell ref="A6:J6"/>
    <mergeCell ref="A7:J7"/>
    <mergeCell ref="A12:J12"/>
    <mergeCell ref="A8:J8"/>
    <mergeCell ref="A13:J13"/>
    <mergeCell ref="A11:J11"/>
    <mergeCell ref="A5:J5"/>
    <mergeCell ref="A1:K1"/>
    <mergeCell ref="A2:K2"/>
  </mergeCells>
  <hyperlinks>
    <hyperlink ref="A5:J5" location="'ROOM new'!A1" display="new - сплит системы Mitsubishi Electric (Мицубиси Электрик) Сплит-Ростов"/>
    <hyperlink ref="A6:J6" location="'ROOM old'!A1" display="old - сплит системы (кондиционеры) Mitsubishi-Electric (Мицубиси Электрик)"/>
    <hyperlink ref="A7:J7" location="Mr.Slim!A1" display="Полупрмышленные системы кондиционирования серии Mr.SLIM"/>
    <hyperlink ref="A8:J8" location="'LOSSNAY, MJ'!A1" display="Приточно-вытяжные камеры с рекуператором серии LOSSNAY"/>
    <hyperlink ref="A9:J9" location="'C-M indoor'!A1" display="Внутренние блоки и панели мультизональных систем серии CITY MULTI"/>
    <hyperlink ref="A13:J13" location="'НТ-доработка'!A1" display="Низкотемпературная доработка"/>
    <hyperlink ref="A14:J14" location="'НТ-доработка'!A11" display="Бытовые системы кондиционирования серии ROOM без инвертора"/>
    <hyperlink ref="A15:J15" location="'НТ-доработка'!A22" display="Полупрмышленные системы кондиционирования серии Mr.SLIM"/>
    <hyperlink ref="A10:J10" location="'C-M outdoor'!A1" display="Наружные блоки и аксессуары мультизональных систем серии CITY MULTI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94"/>
  <sheetViews>
    <sheetView tabSelected="1" view="pageBreakPreview" zoomScaleSheetLayoutView="100" zoomScalePageLayoutView="0" workbookViewId="0" topLeftCell="A1">
      <pane ySplit="7" topLeftCell="A123" activePane="bottomLeft" state="frozen"/>
      <selection pane="topLeft" activeCell="A1" sqref="A1"/>
      <selection pane="bottomLeft" activeCell="B143" sqref="B143"/>
    </sheetView>
  </sheetViews>
  <sheetFormatPr defaultColWidth="9.140625" defaultRowHeight="12.75"/>
  <cols>
    <col min="1" max="1" width="21.140625" style="1" customWidth="1"/>
    <col min="2" max="2" width="21.140625" style="1" bestFit="1" customWidth="1"/>
    <col min="3" max="3" width="17.57421875" style="24" customWidth="1"/>
    <col min="4" max="4" width="14.57421875" style="25" customWidth="1"/>
    <col min="5" max="5" width="8.57421875" style="26" customWidth="1"/>
    <col min="6" max="6" width="8.140625" style="1" bestFit="1" customWidth="1"/>
    <col min="7" max="7" width="8.57421875" style="29" customWidth="1"/>
    <col min="8" max="8" width="9.28125" style="22" customWidth="1"/>
    <col min="9" max="9" width="14.7109375" style="27" customWidth="1"/>
    <col min="10" max="10" width="10.140625" style="28" bestFit="1" customWidth="1"/>
    <col min="11" max="11" width="14.00390625" style="618" customWidth="1"/>
  </cols>
  <sheetData>
    <row r="1" spans="1:10" ht="72.75" customHeight="1" thickBot="1">
      <c r="A1" s="964"/>
      <c r="B1" s="965"/>
      <c r="C1" s="965"/>
      <c r="D1" s="965"/>
      <c r="E1" s="965"/>
      <c r="F1" s="965"/>
      <c r="G1" s="965"/>
      <c r="H1" s="965"/>
      <c r="I1" s="965"/>
      <c r="J1" s="966"/>
    </row>
    <row r="2" spans="1:10" ht="15" customHeight="1">
      <c r="A2" s="967" t="s">
        <v>477</v>
      </c>
      <c r="B2" s="968"/>
      <c r="C2" s="968"/>
      <c r="D2" s="968"/>
      <c r="E2" s="968"/>
      <c r="F2" s="822"/>
      <c r="G2" s="822"/>
      <c r="H2" s="822"/>
      <c r="I2" s="822"/>
      <c r="J2" s="189"/>
    </row>
    <row r="3" spans="1:10" ht="15" customHeight="1">
      <c r="A3" s="969"/>
      <c r="B3" s="970"/>
      <c r="C3" s="970"/>
      <c r="D3" s="970"/>
      <c r="E3" s="970"/>
      <c r="F3" s="823"/>
      <c r="G3" s="823"/>
      <c r="H3" s="823"/>
      <c r="I3" s="823"/>
      <c r="J3" s="84" t="s">
        <v>356</v>
      </c>
    </row>
    <row r="4" spans="1:10" ht="15" customHeight="1" thickBot="1">
      <c r="A4" s="971"/>
      <c r="B4" s="972"/>
      <c r="C4" s="972"/>
      <c r="D4" s="972"/>
      <c r="E4" s="972"/>
      <c r="F4" s="824"/>
      <c r="G4" s="824"/>
      <c r="H4" s="824"/>
      <c r="I4" s="824"/>
      <c r="J4" s="150">
        <f>'Меню '!K5</f>
        <v>0</v>
      </c>
    </row>
    <row r="5" spans="1:10" ht="15" customHeight="1">
      <c r="A5" s="839" t="s">
        <v>16</v>
      </c>
      <c r="B5" s="976" t="s">
        <v>1</v>
      </c>
      <c r="C5" s="850" t="s">
        <v>486</v>
      </c>
      <c r="D5" s="850" t="s">
        <v>482</v>
      </c>
      <c r="E5" s="973" t="s">
        <v>2</v>
      </c>
      <c r="F5" s="973"/>
      <c r="G5" s="973"/>
      <c r="H5" s="973"/>
      <c r="I5" s="973"/>
      <c r="J5" s="974"/>
    </row>
    <row r="6" spans="1:11" s="3" customFormat="1" ht="15" customHeight="1">
      <c r="A6" s="840"/>
      <c r="B6" s="977"/>
      <c r="C6" s="851"/>
      <c r="D6" s="851"/>
      <c r="E6" s="975" t="s">
        <v>3</v>
      </c>
      <c r="F6" s="975"/>
      <c r="G6" s="834" t="s">
        <v>4</v>
      </c>
      <c r="H6" s="834"/>
      <c r="I6" s="834" t="s">
        <v>355</v>
      </c>
      <c r="J6" s="835"/>
      <c r="K6" s="619"/>
    </row>
    <row r="7" spans="1:10" ht="15" customHeight="1" thickBot="1">
      <c r="A7" s="841"/>
      <c r="B7" s="978"/>
      <c r="C7" s="852"/>
      <c r="D7" s="852"/>
      <c r="E7" s="149" t="s">
        <v>5</v>
      </c>
      <c r="F7" s="149" t="s">
        <v>6</v>
      </c>
      <c r="G7" s="149" t="s">
        <v>5</v>
      </c>
      <c r="H7" s="149" t="s">
        <v>6</v>
      </c>
      <c r="I7" s="149" t="s">
        <v>5</v>
      </c>
      <c r="J7" s="149" t="s">
        <v>6</v>
      </c>
    </row>
    <row r="8" spans="1:10" ht="15.75" thickBot="1">
      <c r="A8" s="847" t="s">
        <v>473</v>
      </c>
      <c r="B8" s="848"/>
      <c r="C8" s="848"/>
      <c r="D8" s="848"/>
      <c r="E8" s="848"/>
      <c r="F8" s="848"/>
      <c r="G8" s="848"/>
      <c r="H8" s="848"/>
      <c r="I8" s="848"/>
      <c r="J8" s="849"/>
    </row>
    <row r="9" spans="1:10" ht="15.75" thickBot="1">
      <c r="A9" s="825" t="s">
        <v>7</v>
      </c>
      <c r="B9" s="826"/>
      <c r="C9" s="826"/>
      <c r="D9" s="826"/>
      <c r="E9" s="826"/>
      <c r="F9" s="826"/>
      <c r="G9" s="826"/>
      <c r="H9" s="826"/>
      <c r="I9" s="826"/>
      <c r="J9" s="827"/>
    </row>
    <row r="10" spans="1:11" ht="15">
      <c r="A10" s="438" t="s">
        <v>451</v>
      </c>
      <c r="B10" s="430" t="s">
        <v>9</v>
      </c>
      <c r="C10" s="757">
        <v>2300</v>
      </c>
      <c r="D10" s="779" t="s">
        <v>601</v>
      </c>
      <c r="E10" s="616">
        <v>394</v>
      </c>
      <c r="F10" s="721">
        <f>E10+E11</f>
        <v>1042</v>
      </c>
      <c r="G10" s="616">
        <v>276</v>
      </c>
      <c r="H10" s="722">
        <f>G10+G11</f>
        <v>730</v>
      </c>
      <c r="I10" s="617">
        <f>G10*(1-J4)</f>
        <v>276</v>
      </c>
      <c r="J10" s="723">
        <f>I10+I11</f>
        <v>730</v>
      </c>
      <c r="K10" s="644">
        <f>J10*'Меню '!$K$3</f>
        <v>51100</v>
      </c>
    </row>
    <row r="11" spans="1:11" ht="15">
      <c r="A11" s="406" t="s">
        <v>361</v>
      </c>
      <c r="B11" s="351" t="s">
        <v>64</v>
      </c>
      <c r="C11" s="747"/>
      <c r="D11" s="772"/>
      <c r="E11" s="362">
        <v>648</v>
      </c>
      <c r="F11" s="709"/>
      <c r="G11" s="362">
        <v>454</v>
      </c>
      <c r="H11" s="697"/>
      <c r="I11" s="363">
        <f>G11*(1-J$4)</f>
        <v>454</v>
      </c>
      <c r="J11" s="705"/>
      <c r="K11" s="644"/>
    </row>
    <row r="12" spans="1:11" ht="15">
      <c r="A12" s="601" t="s">
        <v>452</v>
      </c>
      <c r="B12" s="327" t="s">
        <v>9</v>
      </c>
      <c r="C12" s="749">
        <v>2500</v>
      </c>
      <c r="D12" s="773" t="s">
        <v>601</v>
      </c>
      <c r="E12" s="345">
        <v>462</v>
      </c>
      <c r="F12" s="691">
        <f>E12+E13</f>
        <v>1231</v>
      </c>
      <c r="G12" s="346">
        <v>323</v>
      </c>
      <c r="H12" s="706">
        <f>G12+G13</f>
        <v>861</v>
      </c>
      <c r="I12" s="296">
        <f aca="true" t="shared" si="0" ref="I12:I20">G12*(1-J$4)</f>
        <v>323</v>
      </c>
      <c r="J12" s="724">
        <f>I12+I13</f>
        <v>861</v>
      </c>
      <c r="K12" s="644">
        <f>J12*'Меню '!$K$3</f>
        <v>60270</v>
      </c>
    </row>
    <row r="13" spans="1:11" ht="15">
      <c r="A13" s="601" t="s">
        <v>362</v>
      </c>
      <c r="B13" s="327" t="s">
        <v>64</v>
      </c>
      <c r="C13" s="749"/>
      <c r="D13" s="774"/>
      <c r="E13" s="345">
        <v>769</v>
      </c>
      <c r="F13" s="692"/>
      <c r="G13" s="346">
        <v>538</v>
      </c>
      <c r="H13" s="707"/>
      <c r="I13" s="296">
        <f t="shared" si="0"/>
        <v>538</v>
      </c>
      <c r="J13" s="725"/>
      <c r="K13" s="644"/>
    </row>
    <row r="14" spans="1:11" ht="15">
      <c r="A14" s="406" t="s">
        <v>453</v>
      </c>
      <c r="B14" s="351" t="s">
        <v>9</v>
      </c>
      <c r="C14" s="710">
        <v>3450</v>
      </c>
      <c r="D14" s="771" t="s">
        <v>601</v>
      </c>
      <c r="E14" s="362">
        <v>546</v>
      </c>
      <c r="F14" s="708">
        <f>E14+E15</f>
        <v>1547</v>
      </c>
      <c r="G14" s="362">
        <v>382</v>
      </c>
      <c r="H14" s="696">
        <f>G14+G15</f>
        <v>1083</v>
      </c>
      <c r="I14" s="363">
        <f t="shared" si="0"/>
        <v>382</v>
      </c>
      <c r="J14" s="704">
        <f>I14+I15</f>
        <v>1083</v>
      </c>
      <c r="K14" s="644">
        <f>J14*'Меню '!$K$3</f>
        <v>75810</v>
      </c>
    </row>
    <row r="15" spans="1:11" ht="15">
      <c r="A15" s="406" t="s">
        <v>363</v>
      </c>
      <c r="B15" s="351" t="s">
        <v>64</v>
      </c>
      <c r="C15" s="711"/>
      <c r="D15" s="772"/>
      <c r="E15" s="362">
        <v>1001</v>
      </c>
      <c r="F15" s="709"/>
      <c r="G15" s="362">
        <v>701</v>
      </c>
      <c r="H15" s="697"/>
      <c r="I15" s="363">
        <f t="shared" si="0"/>
        <v>701</v>
      </c>
      <c r="J15" s="705"/>
      <c r="K15" s="644"/>
    </row>
    <row r="16" spans="1:11" ht="15">
      <c r="A16" s="361" t="s">
        <v>366</v>
      </c>
      <c r="B16" s="327" t="s">
        <v>9</v>
      </c>
      <c r="C16" s="645">
        <v>4850</v>
      </c>
      <c r="D16" s="773" t="s">
        <v>601</v>
      </c>
      <c r="E16" s="345">
        <v>791</v>
      </c>
      <c r="F16" s="691">
        <f>E16+E17</f>
        <v>1854</v>
      </c>
      <c r="G16" s="346">
        <v>554</v>
      </c>
      <c r="H16" s="706">
        <f>G16+G17</f>
        <v>1298</v>
      </c>
      <c r="I16" s="296">
        <f t="shared" si="0"/>
        <v>554</v>
      </c>
      <c r="J16" s="724">
        <f>I16+I17</f>
        <v>1298</v>
      </c>
      <c r="K16" s="644">
        <f>J16*'Меню '!$K$3</f>
        <v>90860</v>
      </c>
    </row>
    <row r="17" spans="1:11" ht="15">
      <c r="A17" s="601" t="s">
        <v>367</v>
      </c>
      <c r="B17" s="327" t="s">
        <v>64</v>
      </c>
      <c r="C17" s="646"/>
      <c r="D17" s="774"/>
      <c r="E17" s="345">
        <v>1063</v>
      </c>
      <c r="F17" s="692"/>
      <c r="G17" s="346">
        <v>744</v>
      </c>
      <c r="H17" s="707"/>
      <c r="I17" s="296">
        <f t="shared" si="0"/>
        <v>744</v>
      </c>
      <c r="J17" s="725"/>
      <c r="K17" s="644"/>
    </row>
    <row r="18" spans="1:11" ht="15">
      <c r="A18" s="406" t="s">
        <v>364</v>
      </c>
      <c r="B18" s="351" t="s">
        <v>9</v>
      </c>
      <c r="C18" s="710">
        <v>6400</v>
      </c>
      <c r="D18" s="775" t="s">
        <v>601</v>
      </c>
      <c r="E18" s="362">
        <v>884</v>
      </c>
      <c r="F18" s="708">
        <f>E18+E19</f>
        <v>2220</v>
      </c>
      <c r="G18" s="362">
        <v>619</v>
      </c>
      <c r="H18" s="696">
        <f>G18+G19</f>
        <v>1554</v>
      </c>
      <c r="I18" s="363">
        <f t="shared" si="0"/>
        <v>619</v>
      </c>
      <c r="J18" s="704">
        <f>I18+I19</f>
        <v>1554</v>
      </c>
      <c r="K18" s="644">
        <f>J18*'Меню '!$K$3</f>
        <v>108780</v>
      </c>
    </row>
    <row r="19" spans="1:11" ht="15">
      <c r="A19" s="406" t="s">
        <v>365</v>
      </c>
      <c r="B19" s="351" t="s">
        <v>64</v>
      </c>
      <c r="C19" s="711"/>
      <c r="D19" s="776"/>
      <c r="E19" s="362">
        <v>1336</v>
      </c>
      <c r="F19" s="709"/>
      <c r="G19" s="362">
        <v>935</v>
      </c>
      <c r="H19" s="697"/>
      <c r="I19" s="363">
        <f t="shared" si="0"/>
        <v>935</v>
      </c>
      <c r="J19" s="705"/>
      <c r="K19" s="644"/>
    </row>
    <row r="20" spans="1:11" ht="15">
      <c r="A20" s="601" t="s">
        <v>368</v>
      </c>
      <c r="B20" s="327" t="s">
        <v>9</v>
      </c>
      <c r="C20" s="645">
        <v>8000</v>
      </c>
      <c r="D20" s="777" t="s">
        <v>601</v>
      </c>
      <c r="E20" s="345">
        <v>1063</v>
      </c>
      <c r="F20" s="691">
        <f>E20+E21</f>
        <v>2635</v>
      </c>
      <c r="G20" s="346">
        <v>744</v>
      </c>
      <c r="H20" s="706">
        <f>G20+G21</f>
        <v>1844</v>
      </c>
      <c r="I20" s="296">
        <f t="shared" si="0"/>
        <v>744</v>
      </c>
      <c r="J20" s="724">
        <f>I20+I21</f>
        <v>1844</v>
      </c>
      <c r="K20" s="644">
        <f>J20*'Меню '!$K$3</f>
        <v>129080</v>
      </c>
    </row>
    <row r="21" spans="1:11" ht="15.75" thickBot="1">
      <c r="A21" s="396" t="s">
        <v>369</v>
      </c>
      <c r="B21" s="407" t="s">
        <v>64</v>
      </c>
      <c r="C21" s="712"/>
      <c r="D21" s="778"/>
      <c r="E21" s="408">
        <v>1572</v>
      </c>
      <c r="F21" s="695"/>
      <c r="G21" s="409">
        <v>1100</v>
      </c>
      <c r="H21" s="737"/>
      <c r="I21" s="335">
        <f>G21*(1-J4)</f>
        <v>1100</v>
      </c>
      <c r="J21" s="733"/>
      <c r="K21" s="644"/>
    </row>
    <row r="22" spans="1:10" ht="15" customHeight="1" thickBot="1">
      <c r="A22" s="828"/>
      <c r="B22" s="829"/>
      <c r="C22" s="829"/>
      <c r="D22" s="829"/>
      <c r="E22" s="829"/>
      <c r="F22" s="829"/>
      <c r="G22" s="829"/>
      <c r="H22" s="829"/>
      <c r="I22" s="829"/>
      <c r="J22" s="830"/>
    </row>
    <row r="23" spans="1:10" ht="15.75" customHeight="1" thickBot="1">
      <c r="A23" s="836" t="s">
        <v>478</v>
      </c>
      <c r="B23" s="837"/>
      <c r="C23" s="837"/>
      <c r="D23" s="837"/>
      <c r="E23" s="837"/>
      <c r="F23" s="837"/>
      <c r="G23" s="837"/>
      <c r="H23" s="837"/>
      <c r="I23" s="837"/>
      <c r="J23" s="838"/>
    </row>
    <row r="24" spans="1:10" ht="15" customHeight="1" thickBot="1">
      <c r="A24" s="804" t="s">
        <v>23</v>
      </c>
      <c r="B24" s="805"/>
      <c r="C24" s="805"/>
      <c r="D24" s="805"/>
      <c r="E24" s="805"/>
      <c r="F24" s="805"/>
      <c r="G24" s="805"/>
      <c r="H24" s="805"/>
      <c r="I24" s="805"/>
      <c r="J24" s="806"/>
    </row>
    <row r="25" spans="1:11" ht="15">
      <c r="A25" s="423" t="s">
        <v>370</v>
      </c>
      <c r="B25" s="364" t="s">
        <v>9</v>
      </c>
      <c r="C25" s="763">
        <v>2500</v>
      </c>
      <c r="D25" s="768">
        <v>3200</v>
      </c>
      <c r="E25" s="365">
        <v>725</v>
      </c>
      <c r="F25" s="764">
        <f>E25+E26</f>
        <v>2303</v>
      </c>
      <c r="G25" s="366">
        <v>508</v>
      </c>
      <c r="H25" s="697">
        <f>G25+G26</f>
        <v>1613</v>
      </c>
      <c r="I25" s="367">
        <f>G25*(1-J4)</f>
        <v>508</v>
      </c>
      <c r="J25" s="705">
        <f>I25+I26</f>
        <v>1613</v>
      </c>
      <c r="K25" s="644">
        <f>J25*'Меню '!$K$3</f>
        <v>112910</v>
      </c>
    </row>
    <row r="26" spans="1:11" ht="15">
      <c r="A26" s="410" t="s">
        <v>371</v>
      </c>
      <c r="B26" s="355" t="s">
        <v>64</v>
      </c>
      <c r="C26" s="711"/>
      <c r="D26" s="739"/>
      <c r="E26" s="352">
        <v>1578</v>
      </c>
      <c r="F26" s="709"/>
      <c r="G26" s="353">
        <v>1105</v>
      </c>
      <c r="H26" s="740"/>
      <c r="I26" s="354">
        <f>G26*(1-J4)</f>
        <v>1105</v>
      </c>
      <c r="J26" s="744"/>
      <c r="K26" s="644"/>
    </row>
    <row r="27" spans="1:11" ht="15">
      <c r="A27" s="411" t="s">
        <v>372</v>
      </c>
      <c r="B27" s="327" t="s">
        <v>9</v>
      </c>
      <c r="C27" s="645">
        <v>3500</v>
      </c>
      <c r="D27" s="715">
        <v>4000</v>
      </c>
      <c r="E27" s="348">
        <v>902</v>
      </c>
      <c r="F27" s="691">
        <f>E27+E28</f>
        <v>2756</v>
      </c>
      <c r="G27" s="349">
        <v>631</v>
      </c>
      <c r="H27" s="706">
        <f>G27+G28</f>
        <v>1929</v>
      </c>
      <c r="I27" s="350">
        <f>G27*(1-J4)</f>
        <v>631</v>
      </c>
      <c r="J27" s="724">
        <f>I27+I28</f>
        <v>1929</v>
      </c>
      <c r="K27" s="644">
        <f>J27*'Меню '!$K$3</f>
        <v>135030</v>
      </c>
    </row>
    <row r="28" spans="1:11" ht="15">
      <c r="A28" s="411" t="s">
        <v>373</v>
      </c>
      <c r="B28" s="327" t="s">
        <v>64</v>
      </c>
      <c r="C28" s="646"/>
      <c r="D28" s="716"/>
      <c r="E28" s="348">
        <v>1854</v>
      </c>
      <c r="F28" s="692"/>
      <c r="G28" s="349">
        <v>1298</v>
      </c>
      <c r="H28" s="707"/>
      <c r="I28" s="350">
        <f>G28*(1-J4)</f>
        <v>1298</v>
      </c>
      <c r="J28" s="725"/>
      <c r="K28" s="644"/>
    </row>
    <row r="29" spans="1:11" ht="15">
      <c r="A29" s="410" t="s">
        <v>374</v>
      </c>
      <c r="B29" s="351" t="s">
        <v>9</v>
      </c>
      <c r="C29" s="710">
        <v>5000</v>
      </c>
      <c r="D29" s="717">
        <v>6000</v>
      </c>
      <c r="E29" s="352">
        <v>1290</v>
      </c>
      <c r="F29" s="708">
        <f>E29+E30</f>
        <v>3941</v>
      </c>
      <c r="G29" s="353">
        <v>903</v>
      </c>
      <c r="H29" s="696">
        <f>G29+G30</f>
        <v>2759</v>
      </c>
      <c r="I29" s="354">
        <f>G29*(1-J4)</f>
        <v>903</v>
      </c>
      <c r="J29" s="704">
        <f>I29+I30</f>
        <v>2759</v>
      </c>
      <c r="K29" s="644">
        <f>J29*'Меню '!$K$3</f>
        <v>193130</v>
      </c>
    </row>
    <row r="30" spans="1:11" ht="15.75" thickBot="1">
      <c r="A30" s="412" t="s">
        <v>375</v>
      </c>
      <c r="B30" s="413" t="s">
        <v>64</v>
      </c>
      <c r="C30" s="769"/>
      <c r="D30" s="770"/>
      <c r="E30" s="414">
        <v>2651</v>
      </c>
      <c r="F30" s="766"/>
      <c r="G30" s="415">
        <v>1856</v>
      </c>
      <c r="H30" s="767"/>
      <c r="I30" s="416">
        <f>G30*(1-J4)</f>
        <v>1856</v>
      </c>
      <c r="J30" s="765"/>
      <c r="K30" s="644"/>
    </row>
    <row r="31" spans="1:10" ht="15" customHeight="1" thickBot="1">
      <c r="A31" s="831" t="s">
        <v>388</v>
      </c>
      <c r="B31" s="832"/>
      <c r="C31" s="832"/>
      <c r="D31" s="832"/>
      <c r="E31" s="832"/>
      <c r="F31" s="832"/>
      <c r="G31" s="832"/>
      <c r="H31" s="832"/>
      <c r="I31" s="832"/>
      <c r="J31" s="833"/>
    </row>
    <row r="32" spans="1:11" ht="13.5" customHeight="1">
      <c r="A32" s="423" t="s">
        <v>370</v>
      </c>
      <c r="B32" s="364" t="s">
        <v>9</v>
      </c>
      <c r="C32" s="711">
        <v>2500</v>
      </c>
      <c r="D32" s="739">
        <v>3200</v>
      </c>
      <c r="E32" s="365">
        <v>725</v>
      </c>
      <c r="F32" s="764">
        <f>E32+E33</f>
        <v>2799</v>
      </c>
      <c r="G32" s="366">
        <v>508</v>
      </c>
      <c r="H32" s="761">
        <f>G32+G33</f>
        <v>1960</v>
      </c>
      <c r="I32" s="367">
        <f>G32*(1-J4)</f>
        <v>508</v>
      </c>
      <c r="J32" s="762">
        <f>I32+I33</f>
        <v>1960</v>
      </c>
      <c r="K32" s="644">
        <f>J32*'Меню '!$K$3</f>
        <v>137200</v>
      </c>
    </row>
    <row r="33" spans="1:11" ht="13.5" customHeight="1">
      <c r="A33" s="410" t="s">
        <v>469</v>
      </c>
      <c r="B33" s="355" t="s">
        <v>64</v>
      </c>
      <c r="C33" s="747"/>
      <c r="D33" s="759"/>
      <c r="E33" s="352">
        <v>2074</v>
      </c>
      <c r="F33" s="709"/>
      <c r="G33" s="353">
        <v>1452</v>
      </c>
      <c r="H33" s="697"/>
      <c r="I33" s="354">
        <f>G33*(1-J4)</f>
        <v>1452</v>
      </c>
      <c r="J33" s="705"/>
      <c r="K33" s="644"/>
    </row>
    <row r="34" spans="1:11" ht="13.5" customHeight="1">
      <c r="A34" s="411" t="s">
        <v>372</v>
      </c>
      <c r="B34" s="327" t="s">
        <v>9</v>
      </c>
      <c r="C34" s="749">
        <v>3500</v>
      </c>
      <c r="D34" s="751">
        <v>4000</v>
      </c>
      <c r="E34" s="348">
        <v>902</v>
      </c>
      <c r="F34" s="691">
        <f>E34+E35</f>
        <v>3435</v>
      </c>
      <c r="G34" s="349">
        <v>631</v>
      </c>
      <c r="H34" s="706">
        <f>G34+G35</f>
        <v>2404</v>
      </c>
      <c r="I34" s="350">
        <f>G34*(1-J4)</f>
        <v>631</v>
      </c>
      <c r="J34" s="724">
        <f>I34+I35</f>
        <v>2404</v>
      </c>
      <c r="K34" s="644">
        <f>J34*'Меню '!$K$3</f>
        <v>168280</v>
      </c>
    </row>
    <row r="35" spans="1:11" ht="13.5" customHeight="1">
      <c r="A35" s="411" t="s">
        <v>470</v>
      </c>
      <c r="B35" s="327" t="s">
        <v>64</v>
      </c>
      <c r="C35" s="749"/>
      <c r="D35" s="751"/>
      <c r="E35" s="348">
        <v>2533</v>
      </c>
      <c r="F35" s="692"/>
      <c r="G35" s="349">
        <v>1773</v>
      </c>
      <c r="H35" s="707"/>
      <c r="I35" s="350">
        <f>G35*(1-J4)</f>
        <v>1773</v>
      </c>
      <c r="J35" s="725"/>
      <c r="K35" s="644"/>
    </row>
    <row r="36" spans="1:11" ht="13.5" customHeight="1">
      <c r="A36" s="410" t="s">
        <v>374</v>
      </c>
      <c r="B36" s="351" t="s">
        <v>9</v>
      </c>
      <c r="C36" s="747">
        <v>5000</v>
      </c>
      <c r="D36" s="748">
        <v>6000</v>
      </c>
      <c r="E36" s="352">
        <v>1290</v>
      </c>
      <c r="F36" s="708">
        <f>E36+E37</f>
        <v>4895</v>
      </c>
      <c r="G36" s="353">
        <v>903</v>
      </c>
      <c r="H36" s="696">
        <f>G36+G37</f>
        <v>3427</v>
      </c>
      <c r="I36" s="354">
        <f>G36*(1-J4)</f>
        <v>903</v>
      </c>
      <c r="J36" s="704">
        <f>I36+I37</f>
        <v>3427</v>
      </c>
      <c r="K36" s="644">
        <f>J36*'Меню '!$K$3</f>
        <v>239890</v>
      </c>
    </row>
    <row r="37" spans="1:11" ht="13.5" customHeight="1" thickBot="1">
      <c r="A37" s="412" t="s">
        <v>471</v>
      </c>
      <c r="B37" s="413" t="s">
        <v>64</v>
      </c>
      <c r="C37" s="950"/>
      <c r="D37" s="951"/>
      <c r="E37" s="414">
        <v>3605</v>
      </c>
      <c r="F37" s="766"/>
      <c r="G37" s="415">
        <v>2524</v>
      </c>
      <c r="H37" s="767"/>
      <c r="I37" s="416">
        <f>G37*(1-J4)</f>
        <v>2524</v>
      </c>
      <c r="J37" s="765"/>
      <c r="K37" s="644"/>
    </row>
    <row r="38" spans="1:10" ht="15" customHeight="1" thickBot="1">
      <c r="A38" s="804" t="s">
        <v>802</v>
      </c>
      <c r="B38" s="805"/>
      <c r="C38" s="805"/>
      <c r="D38" s="805"/>
      <c r="E38" s="805"/>
      <c r="F38" s="805"/>
      <c r="G38" s="805"/>
      <c r="H38" s="805"/>
      <c r="I38" s="805"/>
      <c r="J38" s="806"/>
    </row>
    <row r="39" spans="1:11" ht="15">
      <c r="A39" s="422" t="s">
        <v>28</v>
      </c>
      <c r="B39" s="364" t="s">
        <v>9</v>
      </c>
      <c r="C39" s="763">
        <v>2500</v>
      </c>
      <c r="D39" s="739">
        <v>3200</v>
      </c>
      <c r="E39" s="365">
        <v>632</v>
      </c>
      <c r="F39" s="764">
        <f>E39+E40</f>
        <v>2005</v>
      </c>
      <c r="G39" s="366">
        <v>442</v>
      </c>
      <c r="H39" s="761">
        <f>G39+G40</f>
        <v>1403</v>
      </c>
      <c r="I39" s="367">
        <f>G39*(1-J4)</f>
        <v>442</v>
      </c>
      <c r="J39" s="762">
        <f>I39+I40</f>
        <v>1403</v>
      </c>
      <c r="K39" s="644">
        <f>J39*'Меню '!$K$3</f>
        <v>98210</v>
      </c>
    </row>
    <row r="40" spans="1:11" ht="15">
      <c r="A40" s="406" t="s">
        <v>29</v>
      </c>
      <c r="B40" s="355" t="s">
        <v>64</v>
      </c>
      <c r="C40" s="711"/>
      <c r="D40" s="759"/>
      <c r="E40" s="352">
        <v>1373</v>
      </c>
      <c r="F40" s="709"/>
      <c r="G40" s="353">
        <v>961</v>
      </c>
      <c r="H40" s="697"/>
      <c r="I40" s="354">
        <f>G40*(1-J4)</f>
        <v>961</v>
      </c>
      <c r="J40" s="705"/>
      <c r="K40" s="644"/>
    </row>
    <row r="41" spans="1:11" ht="15">
      <c r="A41" s="85" t="s">
        <v>30</v>
      </c>
      <c r="B41" s="327" t="s">
        <v>9</v>
      </c>
      <c r="C41" s="645">
        <v>3500</v>
      </c>
      <c r="D41" s="751">
        <v>4000</v>
      </c>
      <c r="E41" s="348">
        <v>815</v>
      </c>
      <c r="F41" s="691">
        <f>E41+E42</f>
        <v>2492</v>
      </c>
      <c r="G41" s="349">
        <v>571</v>
      </c>
      <c r="H41" s="706">
        <f>G41+G42</f>
        <v>1745</v>
      </c>
      <c r="I41" s="350">
        <f>G41*(1-J4)</f>
        <v>571</v>
      </c>
      <c r="J41" s="724">
        <f>I41+I42</f>
        <v>1745</v>
      </c>
      <c r="K41" s="644">
        <f>J41*'Меню '!$K$3</f>
        <v>122150</v>
      </c>
    </row>
    <row r="42" spans="1:11" ht="15">
      <c r="A42" s="85" t="s">
        <v>31</v>
      </c>
      <c r="B42" s="327" t="s">
        <v>64</v>
      </c>
      <c r="C42" s="646"/>
      <c r="D42" s="751"/>
      <c r="E42" s="348">
        <v>1677</v>
      </c>
      <c r="F42" s="692"/>
      <c r="G42" s="349">
        <v>1174</v>
      </c>
      <c r="H42" s="707"/>
      <c r="I42" s="350">
        <f>G42*(1-J4)</f>
        <v>1174</v>
      </c>
      <c r="J42" s="725"/>
      <c r="K42" s="644"/>
    </row>
    <row r="43" spans="1:11" ht="15">
      <c r="A43" s="406" t="s">
        <v>32</v>
      </c>
      <c r="B43" s="351" t="s">
        <v>9</v>
      </c>
      <c r="C43" s="710">
        <v>4200</v>
      </c>
      <c r="D43" s="717">
        <v>5400</v>
      </c>
      <c r="E43" s="359">
        <v>1023</v>
      </c>
      <c r="F43" s="708">
        <f>E43+E44</f>
        <v>3044</v>
      </c>
      <c r="G43" s="353">
        <v>716</v>
      </c>
      <c r="H43" s="696">
        <f>G43+G44</f>
        <v>2131</v>
      </c>
      <c r="I43" s="354">
        <f>G43*(1-J4)</f>
        <v>716</v>
      </c>
      <c r="J43" s="704">
        <f>I43+I44</f>
        <v>2131</v>
      </c>
      <c r="K43" s="644">
        <f>J43*'Меню '!$K$3</f>
        <v>149170</v>
      </c>
    </row>
    <row r="44" spans="1:11" ht="15">
      <c r="A44" s="406" t="s">
        <v>33</v>
      </c>
      <c r="B44" s="351" t="s">
        <v>64</v>
      </c>
      <c r="C44" s="711"/>
      <c r="D44" s="714"/>
      <c r="E44" s="359">
        <v>2021</v>
      </c>
      <c r="F44" s="709"/>
      <c r="G44" s="353">
        <v>1415</v>
      </c>
      <c r="H44" s="697"/>
      <c r="I44" s="354">
        <f>G44*(1-J4)</f>
        <v>1415</v>
      </c>
      <c r="J44" s="705"/>
      <c r="K44" s="644"/>
    </row>
    <row r="45" spans="1:11" ht="15">
      <c r="A45" s="333" t="s">
        <v>34</v>
      </c>
      <c r="B45" s="327" t="s">
        <v>9</v>
      </c>
      <c r="C45" s="645">
        <v>5000</v>
      </c>
      <c r="D45" s="715">
        <v>5800</v>
      </c>
      <c r="E45" s="348">
        <v>1166</v>
      </c>
      <c r="F45" s="691">
        <f>E45+E46</f>
        <v>3569</v>
      </c>
      <c r="G45" s="349">
        <v>816</v>
      </c>
      <c r="H45" s="706">
        <f>G45+G46</f>
        <v>2498</v>
      </c>
      <c r="I45" s="350">
        <f>G45*(1-J4)</f>
        <v>816</v>
      </c>
      <c r="J45" s="724">
        <f>I45+I46</f>
        <v>2498</v>
      </c>
      <c r="K45" s="644">
        <f>J45*'Меню '!$K$3</f>
        <v>174860</v>
      </c>
    </row>
    <row r="46" spans="1:11" ht="15.75" thickBot="1">
      <c r="A46" s="417" t="s">
        <v>35</v>
      </c>
      <c r="B46" s="418" t="s">
        <v>64</v>
      </c>
      <c r="C46" s="712"/>
      <c r="D46" s="718"/>
      <c r="E46" s="419">
        <v>2403</v>
      </c>
      <c r="F46" s="695"/>
      <c r="G46" s="420">
        <v>1682</v>
      </c>
      <c r="H46" s="737"/>
      <c r="I46" s="421">
        <f>G46*(1-J4)</f>
        <v>1682</v>
      </c>
      <c r="J46" s="733"/>
      <c r="K46" s="644"/>
    </row>
    <row r="47" spans="1:10" ht="15" customHeight="1" thickBot="1">
      <c r="A47" s="831" t="s">
        <v>733</v>
      </c>
      <c r="B47" s="832"/>
      <c r="C47" s="832"/>
      <c r="D47" s="832"/>
      <c r="E47" s="832"/>
      <c r="F47" s="832"/>
      <c r="G47" s="832"/>
      <c r="H47" s="832"/>
      <c r="I47" s="832"/>
      <c r="J47" s="833"/>
    </row>
    <row r="48" spans="1:11" ht="15">
      <c r="A48" s="428" t="s">
        <v>691</v>
      </c>
      <c r="B48" s="364" t="s">
        <v>9</v>
      </c>
      <c r="C48" s="763">
        <v>2500</v>
      </c>
      <c r="D48" s="768">
        <v>3200</v>
      </c>
      <c r="E48" s="365">
        <v>632</v>
      </c>
      <c r="F48" s="764">
        <f>E48+E49</f>
        <v>2005</v>
      </c>
      <c r="G48" s="366">
        <v>442</v>
      </c>
      <c r="H48" s="761">
        <f>G48+G49</f>
        <v>1403</v>
      </c>
      <c r="I48" s="367">
        <f>G48*(1-J4)</f>
        <v>442</v>
      </c>
      <c r="J48" s="762">
        <f>I48+I49</f>
        <v>1403</v>
      </c>
      <c r="K48" s="644">
        <f>J48*'Меню '!$K$3</f>
        <v>98210</v>
      </c>
    </row>
    <row r="49" spans="1:11" ht="15">
      <c r="A49" s="425" t="s">
        <v>29</v>
      </c>
      <c r="B49" s="355" t="s">
        <v>64</v>
      </c>
      <c r="C49" s="711"/>
      <c r="D49" s="739"/>
      <c r="E49" s="352">
        <v>1373</v>
      </c>
      <c r="F49" s="709"/>
      <c r="G49" s="353">
        <v>961</v>
      </c>
      <c r="H49" s="697"/>
      <c r="I49" s="354">
        <f>G49*(1-J4)</f>
        <v>961</v>
      </c>
      <c r="J49" s="705"/>
      <c r="K49" s="644"/>
    </row>
    <row r="50" spans="1:11" ht="15">
      <c r="A50" s="308" t="s">
        <v>692</v>
      </c>
      <c r="B50" s="327" t="s">
        <v>9</v>
      </c>
      <c r="C50" s="645">
        <v>3500</v>
      </c>
      <c r="D50" s="715">
        <v>4000</v>
      </c>
      <c r="E50" s="348">
        <v>815</v>
      </c>
      <c r="F50" s="691">
        <f>E50+E51</f>
        <v>2492</v>
      </c>
      <c r="G50" s="349">
        <v>571</v>
      </c>
      <c r="H50" s="706">
        <f>G50+G51</f>
        <v>1745</v>
      </c>
      <c r="I50" s="350">
        <f>G50*(1-J4)</f>
        <v>571</v>
      </c>
      <c r="J50" s="724">
        <f>I50+I51</f>
        <v>1745</v>
      </c>
      <c r="K50" s="644">
        <f>J50*'Меню '!$K$3</f>
        <v>122150</v>
      </c>
    </row>
    <row r="51" spans="1:11" ht="15">
      <c r="A51" s="426" t="s">
        <v>31</v>
      </c>
      <c r="B51" s="327" t="s">
        <v>64</v>
      </c>
      <c r="C51" s="646"/>
      <c r="D51" s="716"/>
      <c r="E51" s="348">
        <v>1677</v>
      </c>
      <c r="F51" s="692"/>
      <c r="G51" s="349">
        <v>1174</v>
      </c>
      <c r="H51" s="707"/>
      <c r="I51" s="350">
        <f>G51*(1-J4)</f>
        <v>1174</v>
      </c>
      <c r="J51" s="725"/>
      <c r="K51" s="644"/>
    </row>
    <row r="52" spans="1:11" ht="15">
      <c r="A52" s="424" t="s">
        <v>693</v>
      </c>
      <c r="B52" s="351" t="s">
        <v>9</v>
      </c>
      <c r="C52" s="710">
        <v>4200</v>
      </c>
      <c r="D52" s="717">
        <v>5400</v>
      </c>
      <c r="E52" s="359">
        <v>1023</v>
      </c>
      <c r="F52" s="708">
        <f>E52+E53</f>
        <v>3044</v>
      </c>
      <c r="G52" s="353">
        <v>716</v>
      </c>
      <c r="H52" s="696">
        <f>G52+G53</f>
        <v>2131</v>
      </c>
      <c r="I52" s="354">
        <f>G52*(1-J4)</f>
        <v>716</v>
      </c>
      <c r="J52" s="704">
        <f>I52+I53</f>
        <v>2131</v>
      </c>
      <c r="K52" s="644">
        <f>J52*'Меню '!$K$3</f>
        <v>149170</v>
      </c>
    </row>
    <row r="53" spans="1:11" ht="15">
      <c r="A53" s="424" t="s">
        <v>33</v>
      </c>
      <c r="B53" s="351" t="s">
        <v>64</v>
      </c>
      <c r="C53" s="711"/>
      <c r="D53" s="714"/>
      <c r="E53" s="359">
        <v>2021</v>
      </c>
      <c r="F53" s="709"/>
      <c r="G53" s="353">
        <v>1415</v>
      </c>
      <c r="H53" s="697"/>
      <c r="I53" s="354">
        <f>G53*(1-J4)</f>
        <v>1415</v>
      </c>
      <c r="J53" s="705"/>
      <c r="K53" s="644"/>
    </row>
    <row r="54" spans="1:11" ht="15">
      <c r="A54" s="426" t="s">
        <v>694</v>
      </c>
      <c r="B54" s="327" t="s">
        <v>9</v>
      </c>
      <c r="C54" s="645">
        <v>5000</v>
      </c>
      <c r="D54" s="715">
        <v>5800</v>
      </c>
      <c r="E54" s="348">
        <v>1166</v>
      </c>
      <c r="F54" s="691">
        <f>E54+E55</f>
        <v>3569</v>
      </c>
      <c r="G54" s="349">
        <v>816</v>
      </c>
      <c r="H54" s="706">
        <f>G54+G55</f>
        <v>2498</v>
      </c>
      <c r="I54" s="350">
        <f>G54*(1-J4)</f>
        <v>816</v>
      </c>
      <c r="J54" s="724">
        <f>I54+I55</f>
        <v>2498</v>
      </c>
      <c r="K54" s="644">
        <f>J54*'Меню '!$K$3</f>
        <v>174860</v>
      </c>
    </row>
    <row r="55" spans="1:11" ht="15.75" thickBot="1">
      <c r="A55" s="427" t="s">
        <v>35</v>
      </c>
      <c r="B55" s="418" t="s">
        <v>64</v>
      </c>
      <c r="C55" s="712"/>
      <c r="D55" s="718"/>
      <c r="E55" s="419">
        <v>2403</v>
      </c>
      <c r="F55" s="695"/>
      <c r="G55" s="420">
        <v>1682</v>
      </c>
      <c r="H55" s="737"/>
      <c r="I55" s="421">
        <f>G55*(1-J4)</f>
        <v>1682</v>
      </c>
      <c r="J55" s="733"/>
      <c r="K55" s="644"/>
    </row>
    <row r="56" spans="1:10" ht="15" customHeight="1" thickBot="1">
      <c r="A56" s="804" t="s">
        <v>803</v>
      </c>
      <c r="B56" s="805"/>
      <c r="C56" s="805"/>
      <c r="D56" s="805"/>
      <c r="E56" s="805"/>
      <c r="F56" s="805"/>
      <c r="G56" s="805"/>
      <c r="H56" s="805"/>
      <c r="I56" s="805"/>
      <c r="J56" s="806"/>
    </row>
    <row r="57" spans="1:11" ht="15">
      <c r="A57" s="429" t="s">
        <v>36</v>
      </c>
      <c r="B57" s="430" t="s">
        <v>9</v>
      </c>
      <c r="C57" s="720">
        <v>2500</v>
      </c>
      <c r="D57" s="738">
        <v>3200</v>
      </c>
      <c r="E57" s="431">
        <v>632</v>
      </c>
      <c r="F57" s="721">
        <v>1989</v>
      </c>
      <c r="G57" s="432">
        <v>442</v>
      </c>
      <c r="H57" s="722">
        <f>G57+G58</f>
        <v>1403</v>
      </c>
      <c r="I57" s="433">
        <f>G57*(1-J4)</f>
        <v>442</v>
      </c>
      <c r="J57" s="723">
        <f>I57+I58</f>
        <v>1403</v>
      </c>
      <c r="K57" s="644">
        <f>J57*'Меню '!$K$3</f>
        <v>98210</v>
      </c>
    </row>
    <row r="58" spans="1:11" ht="15">
      <c r="A58" s="410" t="s">
        <v>29</v>
      </c>
      <c r="B58" s="355" t="s">
        <v>64</v>
      </c>
      <c r="C58" s="711"/>
      <c r="D58" s="739"/>
      <c r="E58" s="352">
        <v>1373</v>
      </c>
      <c r="F58" s="709"/>
      <c r="G58" s="353">
        <v>961</v>
      </c>
      <c r="H58" s="697"/>
      <c r="I58" s="354">
        <f>G58*(1-J4)</f>
        <v>961</v>
      </c>
      <c r="J58" s="705"/>
      <c r="K58" s="644"/>
    </row>
    <row r="59" spans="1:11" ht="15">
      <c r="A59" s="411" t="s">
        <v>37</v>
      </c>
      <c r="B59" s="327" t="s">
        <v>9</v>
      </c>
      <c r="C59" s="645">
        <v>3500</v>
      </c>
      <c r="D59" s="715">
        <v>4000</v>
      </c>
      <c r="E59" s="348">
        <v>815</v>
      </c>
      <c r="F59" s="691">
        <v>2471</v>
      </c>
      <c r="G59" s="349">
        <v>571</v>
      </c>
      <c r="H59" s="706">
        <f>G59+G60</f>
        <v>1745</v>
      </c>
      <c r="I59" s="350">
        <f>G59*(1-J4)</f>
        <v>571</v>
      </c>
      <c r="J59" s="724">
        <f>I59+I60</f>
        <v>1745</v>
      </c>
      <c r="K59" s="644">
        <f>J59*'Меню '!$K$3</f>
        <v>122150</v>
      </c>
    </row>
    <row r="60" spans="1:11" ht="15">
      <c r="A60" s="411" t="s">
        <v>31</v>
      </c>
      <c r="B60" s="327" t="s">
        <v>64</v>
      </c>
      <c r="C60" s="646"/>
      <c r="D60" s="716"/>
      <c r="E60" s="348">
        <v>1677</v>
      </c>
      <c r="F60" s="692"/>
      <c r="G60" s="349">
        <v>1174</v>
      </c>
      <c r="H60" s="707"/>
      <c r="I60" s="350">
        <f>G60*(1-J4)</f>
        <v>1174</v>
      </c>
      <c r="J60" s="725"/>
      <c r="K60" s="644"/>
    </row>
    <row r="61" spans="1:11" ht="15">
      <c r="A61" s="406" t="s">
        <v>38</v>
      </c>
      <c r="B61" s="351" t="s">
        <v>9</v>
      </c>
      <c r="C61" s="710">
        <v>4200</v>
      </c>
      <c r="D61" s="717">
        <v>5400</v>
      </c>
      <c r="E61" s="359">
        <v>1023</v>
      </c>
      <c r="F61" s="708">
        <v>3019</v>
      </c>
      <c r="G61" s="353">
        <v>716</v>
      </c>
      <c r="H61" s="696">
        <f>G61+G62</f>
        <v>2131</v>
      </c>
      <c r="I61" s="354">
        <f>G61*(1-J4)</f>
        <v>716</v>
      </c>
      <c r="J61" s="704">
        <f>I61+I62</f>
        <v>2131</v>
      </c>
      <c r="K61" s="644">
        <f>J61*'Меню '!$K$3</f>
        <v>149170</v>
      </c>
    </row>
    <row r="62" spans="1:11" ht="15">
      <c r="A62" s="406" t="s">
        <v>33</v>
      </c>
      <c r="B62" s="351" t="s">
        <v>64</v>
      </c>
      <c r="C62" s="711"/>
      <c r="D62" s="714"/>
      <c r="E62" s="359">
        <v>2021</v>
      </c>
      <c r="F62" s="709"/>
      <c r="G62" s="353">
        <v>1415</v>
      </c>
      <c r="H62" s="697"/>
      <c r="I62" s="354">
        <f>G62*(1-J4)</f>
        <v>1415</v>
      </c>
      <c r="J62" s="705"/>
      <c r="K62" s="644"/>
    </row>
    <row r="63" spans="1:11" ht="15">
      <c r="A63" s="411" t="s">
        <v>39</v>
      </c>
      <c r="B63" s="327" t="s">
        <v>9</v>
      </c>
      <c r="C63" s="645">
        <v>5000</v>
      </c>
      <c r="D63" s="715">
        <v>5800</v>
      </c>
      <c r="E63" s="348">
        <v>1166</v>
      </c>
      <c r="F63" s="691">
        <v>3536</v>
      </c>
      <c r="G63" s="349">
        <v>816</v>
      </c>
      <c r="H63" s="706">
        <f>G63+G64</f>
        <v>2498</v>
      </c>
      <c r="I63" s="350">
        <f>G63*(1-J4)</f>
        <v>816</v>
      </c>
      <c r="J63" s="724">
        <f>I63+I64</f>
        <v>2498</v>
      </c>
      <c r="K63" s="644">
        <f>J63*'Меню '!$K$3</f>
        <v>174860</v>
      </c>
    </row>
    <row r="64" spans="1:11" ht="15.75" thickBot="1">
      <c r="A64" s="434" t="s">
        <v>35</v>
      </c>
      <c r="B64" s="418" t="s">
        <v>64</v>
      </c>
      <c r="C64" s="712"/>
      <c r="D64" s="718"/>
      <c r="E64" s="419">
        <v>2403</v>
      </c>
      <c r="F64" s="695"/>
      <c r="G64" s="420">
        <v>1682</v>
      </c>
      <c r="H64" s="737"/>
      <c r="I64" s="421">
        <f>G64*(1-J4)</f>
        <v>1682</v>
      </c>
      <c r="J64" s="733"/>
      <c r="K64" s="644"/>
    </row>
    <row r="65" spans="1:10" ht="15" customHeight="1" thickBot="1">
      <c r="A65" s="981" t="s">
        <v>839</v>
      </c>
      <c r="B65" s="982"/>
      <c r="C65" s="982"/>
      <c r="D65" s="982"/>
      <c r="E65" s="982"/>
      <c r="F65" s="982"/>
      <c r="G65" s="982"/>
      <c r="H65" s="982"/>
      <c r="I65" s="982"/>
      <c r="J65" s="983"/>
    </row>
    <row r="66" spans="1:11" ht="15">
      <c r="A66" s="435" t="s">
        <v>695</v>
      </c>
      <c r="B66" s="430" t="s">
        <v>9</v>
      </c>
      <c r="C66" s="720">
        <v>2500</v>
      </c>
      <c r="D66" s="738">
        <v>3200</v>
      </c>
      <c r="E66" s="431">
        <v>632</v>
      </c>
      <c r="F66" s="721">
        <v>1989</v>
      </c>
      <c r="G66" s="432">
        <v>442</v>
      </c>
      <c r="H66" s="722">
        <f>G66+G67</f>
        <v>1403</v>
      </c>
      <c r="I66" s="433">
        <f>G66*(1-J4)</f>
        <v>442</v>
      </c>
      <c r="J66" s="723">
        <f>I66+I67</f>
        <v>1403</v>
      </c>
      <c r="K66" s="644">
        <f>J66*'Меню '!$K$3</f>
        <v>98210</v>
      </c>
    </row>
    <row r="67" spans="1:11" ht="15">
      <c r="A67" s="425" t="s">
        <v>29</v>
      </c>
      <c r="B67" s="355" t="s">
        <v>64</v>
      </c>
      <c r="C67" s="711"/>
      <c r="D67" s="739"/>
      <c r="E67" s="352">
        <v>1373</v>
      </c>
      <c r="F67" s="709"/>
      <c r="G67" s="353">
        <v>961</v>
      </c>
      <c r="H67" s="697"/>
      <c r="I67" s="354">
        <f>G67*(1-J4)</f>
        <v>961</v>
      </c>
      <c r="J67" s="705"/>
      <c r="K67" s="644"/>
    </row>
    <row r="68" spans="1:11" ht="15">
      <c r="A68" s="426" t="s">
        <v>696</v>
      </c>
      <c r="B68" s="327" t="s">
        <v>9</v>
      </c>
      <c r="C68" s="645">
        <v>3500</v>
      </c>
      <c r="D68" s="715">
        <v>4000</v>
      </c>
      <c r="E68" s="348">
        <v>815</v>
      </c>
      <c r="F68" s="691">
        <v>2471</v>
      </c>
      <c r="G68" s="349">
        <v>571</v>
      </c>
      <c r="H68" s="706">
        <f>G68+G69</f>
        <v>1745</v>
      </c>
      <c r="I68" s="350">
        <f>G68*(1-J4)</f>
        <v>571</v>
      </c>
      <c r="J68" s="724">
        <f>I68+I69</f>
        <v>1745</v>
      </c>
      <c r="K68" s="644">
        <f>J68*'Меню '!$K$3</f>
        <v>122150</v>
      </c>
    </row>
    <row r="69" spans="1:11" ht="15">
      <c r="A69" s="426" t="s">
        <v>31</v>
      </c>
      <c r="B69" s="327" t="s">
        <v>64</v>
      </c>
      <c r="C69" s="646"/>
      <c r="D69" s="716"/>
      <c r="E69" s="348">
        <v>1677</v>
      </c>
      <c r="F69" s="692"/>
      <c r="G69" s="349">
        <v>1174</v>
      </c>
      <c r="H69" s="707"/>
      <c r="I69" s="350">
        <f>G69*(1-J4)</f>
        <v>1174</v>
      </c>
      <c r="J69" s="725"/>
      <c r="K69" s="644"/>
    </row>
    <row r="70" spans="1:11" ht="15">
      <c r="A70" s="424" t="s">
        <v>697</v>
      </c>
      <c r="B70" s="351" t="s">
        <v>9</v>
      </c>
      <c r="C70" s="710">
        <v>4200</v>
      </c>
      <c r="D70" s="717">
        <v>5400</v>
      </c>
      <c r="E70" s="359">
        <v>1023</v>
      </c>
      <c r="F70" s="708">
        <v>3019</v>
      </c>
      <c r="G70" s="353">
        <v>716</v>
      </c>
      <c r="H70" s="696">
        <f>G70+G71</f>
        <v>2131</v>
      </c>
      <c r="I70" s="354">
        <f>G70*(1-J4)</f>
        <v>716</v>
      </c>
      <c r="J70" s="704">
        <f>I70+I71</f>
        <v>2131</v>
      </c>
      <c r="K70" s="644">
        <f>J70*'Меню '!$K$3</f>
        <v>149170</v>
      </c>
    </row>
    <row r="71" spans="1:11" ht="15">
      <c r="A71" s="424" t="s">
        <v>33</v>
      </c>
      <c r="B71" s="351" t="s">
        <v>64</v>
      </c>
      <c r="C71" s="711"/>
      <c r="D71" s="714"/>
      <c r="E71" s="359">
        <v>2021</v>
      </c>
      <c r="F71" s="709"/>
      <c r="G71" s="353">
        <v>1415</v>
      </c>
      <c r="H71" s="697"/>
      <c r="I71" s="354">
        <f>G71*(1-J4)</f>
        <v>1415</v>
      </c>
      <c r="J71" s="705"/>
      <c r="K71" s="644"/>
    </row>
    <row r="72" spans="1:11" ht="15">
      <c r="A72" s="426" t="s">
        <v>698</v>
      </c>
      <c r="B72" s="327" t="s">
        <v>9</v>
      </c>
      <c r="C72" s="645">
        <v>5000</v>
      </c>
      <c r="D72" s="715">
        <v>5800</v>
      </c>
      <c r="E72" s="348">
        <v>1166</v>
      </c>
      <c r="F72" s="691">
        <v>3536</v>
      </c>
      <c r="G72" s="349">
        <v>816</v>
      </c>
      <c r="H72" s="706">
        <f>G72+G73</f>
        <v>2498</v>
      </c>
      <c r="I72" s="350">
        <f>G72*(1-J4)</f>
        <v>816</v>
      </c>
      <c r="J72" s="724">
        <f>I72+I73</f>
        <v>2498</v>
      </c>
      <c r="K72" s="644">
        <f>J72*'Меню '!$K$3</f>
        <v>174860</v>
      </c>
    </row>
    <row r="73" spans="1:11" ht="15.75" thickBot="1">
      <c r="A73" s="436" t="s">
        <v>35</v>
      </c>
      <c r="B73" s="418" t="s">
        <v>64</v>
      </c>
      <c r="C73" s="712"/>
      <c r="D73" s="718"/>
      <c r="E73" s="419">
        <v>2403</v>
      </c>
      <c r="F73" s="695"/>
      <c r="G73" s="420">
        <v>1682</v>
      </c>
      <c r="H73" s="737"/>
      <c r="I73" s="421">
        <f>G73*(1-J4)</f>
        <v>1682</v>
      </c>
      <c r="J73" s="733"/>
      <c r="K73" s="644"/>
    </row>
    <row r="74" spans="1:10" ht="15" customHeight="1" thickBot="1">
      <c r="A74" s="807" t="s">
        <v>804</v>
      </c>
      <c r="B74" s="808"/>
      <c r="C74" s="808"/>
      <c r="D74" s="808"/>
      <c r="E74" s="808"/>
      <c r="F74" s="808"/>
      <c r="G74" s="808"/>
      <c r="H74" s="808"/>
      <c r="I74" s="808"/>
      <c r="J74" s="809"/>
    </row>
    <row r="75" spans="1:11" ht="15">
      <c r="A75" s="429" t="s">
        <v>40</v>
      </c>
      <c r="B75" s="430" t="s">
        <v>9</v>
      </c>
      <c r="C75" s="757">
        <v>2500</v>
      </c>
      <c r="D75" s="758">
        <v>3200</v>
      </c>
      <c r="E75" s="431">
        <v>663</v>
      </c>
      <c r="F75" s="753">
        <f>E75+E76</f>
        <v>2036</v>
      </c>
      <c r="G75" s="432">
        <v>464</v>
      </c>
      <c r="H75" s="760">
        <f>G75+G76</f>
        <v>1425</v>
      </c>
      <c r="I75" s="433">
        <f>G75*(1-J4)</f>
        <v>464</v>
      </c>
      <c r="J75" s="743">
        <f>I75+I76</f>
        <v>1425</v>
      </c>
      <c r="K75" s="644">
        <f>J75*'Меню '!$K$3</f>
        <v>99750</v>
      </c>
    </row>
    <row r="76" spans="1:11" ht="15">
      <c r="A76" s="410" t="s">
        <v>29</v>
      </c>
      <c r="B76" s="355" t="s">
        <v>64</v>
      </c>
      <c r="C76" s="747"/>
      <c r="D76" s="759"/>
      <c r="E76" s="352">
        <v>1373</v>
      </c>
      <c r="F76" s="754"/>
      <c r="G76" s="353">
        <v>961</v>
      </c>
      <c r="H76" s="740"/>
      <c r="I76" s="354">
        <f>G76*(1-J4)</f>
        <v>961</v>
      </c>
      <c r="J76" s="744"/>
      <c r="K76" s="644"/>
    </row>
    <row r="77" spans="1:11" ht="15">
      <c r="A77" s="411" t="s">
        <v>41</v>
      </c>
      <c r="B77" s="327" t="s">
        <v>9</v>
      </c>
      <c r="C77" s="749">
        <v>3500</v>
      </c>
      <c r="D77" s="751">
        <v>4000</v>
      </c>
      <c r="E77" s="348">
        <v>859</v>
      </c>
      <c r="F77" s="755">
        <f>E77+E78</f>
        <v>2536</v>
      </c>
      <c r="G77" s="349">
        <v>601</v>
      </c>
      <c r="H77" s="741">
        <f>G77+G78</f>
        <v>1775</v>
      </c>
      <c r="I77" s="350">
        <f>G77*(1-J4)</f>
        <v>601</v>
      </c>
      <c r="J77" s="745">
        <f>I77+I78</f>
        <v>1775</v>
      </c>
      <c r="K77" s="644">
        <f>J77*'Меню '!$K$3</f>
        <v>124250</v>
      </c>
    </row>
    <row r="78" spans="1:11" ht="15">
      <c r="A78" s="411" t="s">
        <v>31</v>
      </c>
      <c r="B78" s="327" t="s">
        <v>64</v>
      </c>
      <c r="C78" s="749"/>
      <c r="D78" s="751"/>
      <c r="E78" s="348">
        <v>1677</v>
      </c>
      <c r="F78" s="755"/>
      <c r="G78" s="349">
        <v>1174</v>
      </c>
      <c r="H78" s="741"/>
      <c r="I78" s="350">
        <f>G78*(1-J4)</f>
        <v>1174</v>
      </c>
      <c r="J78" s="745"/>
      <c r="K78" s="644"/>
    </row>
    <row r="79" spans="1:11" ht="15">
      <c r="A79" s="406" t="s">
        <v>42</v>
      </c>
      <c r="B79" s="351" t="s">
        <v>9</v>
      </c>
      <c r="C79" s="747">
        <v>4200</v>
      </c>
      <c r="D79" s="748">
        <v>5400</v>
      </c>
      <c r="E79" s="359">
        <v>1051</v>
      </c>
      <c r="F79" s="754">
        <f>E79+E80</f>
        <v>3072</v>
      </c>
      <c r="G79" s="353">
        <v>736</v>
      </c>
      <c r="H79" s="740">
        <f>G79+G80</f>
        <v>2151</v>
      </c>
      <c r="I79" s="354">
        <f>G79*(1-J4)</f>
        <v>736</v>
      </c>
      <c r="J79" s="744">
        <f>I79+I80</f>
        <v>2151</v>
      </c>
      <c r="K79" s="644">
        <f>J79*'Меню '!$K$3</f>
        <v>150570</v>
      </c>
    </row>
    <row r="80" spans="1:11" ht="15">
      <c r="A80" s="406" t="s">
        <v>33</v>
      </c>
      <c r="B80" s="351" t="s">
        <v>64</v>
      </c>
      <c r="C80" s="747"/>
      <c r="D80" s="748"/>
      <c r="E80" s="359">
        <v>2021</v>
      </c>
      <c r="F80" s="754"/>
      <c r="G80" s="353">
        <v>1415</v>
      </c>
      <c r="H80" s="740"/>
      <c r="I80" s="354">
        <f>G80*(1-J4)</f>
        <v>1415</v>
      </c>
      <c r="J80" s="744"/>
      <c r="K80" s="644"/>
    </row>
    <row r="81" spans="1:11" ht="15">
      <c r="A81" s="411" t="s">
        <v>43</v>
      </c>
      <c r="B81" s="327" t="s">
        <v>9</v>
      </c>
      <c r="C81" s="749">
        <v>5000</v>
      </c>
      <c r="D81" s="751">
        <v>5800</v>
      </c>
      <c r="E81" s="348">
        <v>1228</v>
      </c>
      <c r="F81" s="755">
        <f>E81+E82</f>
        <v>3631</v>
      </c>
      <c r="G81" s="349">
        <v>860</v>
      </c>
      <c r="H81" s="741">
        <f>G81+G82</f>
        <v>2542</v>
      </c>
      <c r="I81" s="350">
        <f>G81*(1-J4)</f>
        <v>860</v>
      </c>
      <c r="J81" s="745">
        <f>I81+I82</f>
        <v>2542</v>
      </c>
      <c r="K81" s="644">
        <f>J81*'Меню '!$K$3</f>
        <v>177940</v>
      </c>
    </row>
    <row r="82" spans="1:11" ht="15.75" thickBot="1">
      <c r="A82" s="434" t="s">
        <v>35</v>
      </c>
      <c r="B82" s="418" t="s">
        <v>64</v>
      </c>
      <c r="C82" s="750"/>
      <c r="D82" s="752"/>
      <c r="E82" s="419">
        <v>2403</v>
      </c>
      <c r="F82" s="756"/>
      <c r="G82" s="420">
        <v>1682</v>
      </c>
      <c r="H82" s="742"/>
      <c r="I82" s="421">
        <f>G82*(1-J4)</f>
        <v>1682</v>
      </c>
      <c r="J82" s="746"/>
      <c r="K82" s="644"/>
    </row>
    <row r="83" spans="1:10" ht="15" customHeight="1" thickBot="1">
      <c r="A83" s="784" t="s">
        <v>732</v>
      </c>
      <c r="B83" s="785"/>
      <c r="C83" s="785"/>
      <c r="D83" s="785"/>
      <c r="E83" s="785"/>
      <c r="F83" s="785"/>
      <c r="G83" s="785"/>
      <c r="H83" s="785"/>
      <c r="I83" s="785"/>
      <c r="J83" s="786"/>
    </row>
    <row r="84" spans="1:11" ht="15">
      <c r="A84" s="437" t="s">
        <v>699</v>
      </c>
      <c r="B84" s="430" t="s">
        <v>9</v>
      </c>
      <c r="C84" s="720">
        <v>2500</v>
      </c>
      <c r="D84" s="738">
        <v>3200</v>
      </c>
      <c r="E84" s="431">
        <v>663</v>
      </c>
      <c r="F84" s="721">
        <f>E84+E85</f>
        <v>2036</v>
      </c>
      <c r="G84" s="432">
        <v>464</v>
      </c>
      <c r="H84" s="722">
        <f>G84+G85</f>
        <v>1425</v>
      </c>
      <c r="I84" s="433">
        <f>G84*(1-J4)</f>
        <v>464</v>
      </c>
      <c r="J84" s="723">
        <f>I84+I85</f>
        <v>1425</v>
      </c>
      <c r="K84" s="644">
        <f>J84*'Меню '!$K$3</f>
        <v>99750</v>
      </c>
    </row>
    <row r="85" spans="1:11" ht="15">
      <c r="A85" s="425" t="s">
        <v>29</v>
      </c>
      <c r="B85" s="355" t="s">
        <v>64</v>
      </c>
      <c r="C85" s="711"/>
      <c r="D85" s="739"/>
      <c r="E85" s="352">
        <v>1373</v>
      </c>
      <c r="F85" s="709"/>
      <c r="G85" s="353">
        <v>961</v>
      </c>
      <c r="H85" s="697"/>
      <c r="I85" s="354">
        <f>G85*(1-J4)</f>
        <v>961</v>
      </c>
      <c r="J85" s="705"/>
      <c r="K85" s="644"/>
    </row>
    <row r="86" spans="1:11" ht="15">
      <c r="A86" s="308" t="s">
        <v>700</v>
      </c>
      <c r="B86" s="327" t="s">
        <v>9</v>
      </c>
      <c r="C86" s="645">
        <v>3500</v>
      </c>
      <c r="D86" s="715">
        <v>4000</v>
      </c>
      <c r="E86" s="348">
        <v>859</v>
      </c>
      <c r="F86" s="691">
        <f>E86+E87</f>
        <v>2536</v>
      </c>
      <c r="G86" s="349">
        <v>601</v>
      </c>
      <c r="H86" s="706">
        <f>G86+G87</f>
        <v>1775</v>
      </c>
      <c r="I86" s="350">
        <f>G86*(1-J4)</f>
        <v>601</v>
      </c>
      <c r="J86" s="724">
        <f>I86+I87</f>
        <v>1775</v>
      </c>
      <c r="K86" s="644">
        <f>J86*'Меню '!$K$3</f>
        <v>124250</v>
      </c>
    </row>
    <row r="87" spans="1:11" ht="15">
      <c r="A87" s="426" t="s">
        <v>31</v>
      </c>
      <c r="B87" s="327" t="s">
        <v>64</v>
      </c>
      <c r="C87" s="646"/>
      <c r="D87" s="716"/>
      <c r="E87" s="348">
        <v>1677</v>
      </c>
      <c r="F87" s="692"/>
      <c r="G87" s="349">
        <v>1174</v>
      </c>
      <c r="H87" s="707"/>
      <c r="I87" s="350">
        <f>G87*(1-J4)</f>
        <v>1174</v>
      </c>
      <c r="J87" s="725"/>
      <c r="K87" s="644"/>
    </row>
    <row r="88" spans="1:11" ht="15">
      <c r="A88" s="424" t="s">
        <v>701</v>
      </c>
      <c r="B88" s="351" t="s">
        <v>9</v>
      </c>
      <c r="C88" s="710">
        <v>4200</v>
      </c>
      <c r="D88" s="717">
        <v>5400</v>
      </c>
      <c r="E88" s="359">
        <v>1051</v>
      </c>
      <c r="F88" s="708">
        <f>E88+E89</f>
        <v>3072</v>
      </c>
      <c r="G88" s="353">
        <v>736</v>
      </c>
      <c r="H88" s="696">
        <f>G88+G89</f>
        <v>2151</v>
      </c>
      <c r="I88" s="354">
        <f>G88*(1-J4)</f>
        <v>736</v>
      </c>
      <c r="J88" s="704">
        <f>I88+I89</f>
        <v>2151</v>
      </c>
      <c r="K88" s="644">
        <f>J88*'Меню '!$K$3</f>
        <v>150570</v>
      </c>
    </row>
    <row r="89" spans="1:11" ht="15">
      <c r="A89" s="424" t="s">
        <v>33</v>
      </c>
      <c r="B89" s="351" t="s">
        <v>64</v>
      </c>
      <c r="C89" s="711"/>
      <c r="D89" s="714"/>
      <c r="E89" s="359">
        <v>2021</v>
      </c>
      <c r="F89" s="709"/>
      <c r="G89" s="353">
        <v>1415</v>
      </c>
      <c r="H89" s="697"/>
      <c r="I89" s="354">
        <f>G89*(1-J4)</f>
        <v>1415</v>
      </c>
      <c r="J89" s="705"/>
      <c r="K89" s="644"/>
    </row>
    <row r="90" spans="1:11" ht="15">
      <c r="A90" s="426" t="s">
        <v>702</v>
      </c>
      <c r="B90" s="327" t="s">
        <v>9</v>
      </c>
      <c r="C90" s="645">
        <v>5000</v>
      </c>
      <c r="D90" s="715">
        <v>5800</v>
      </c>
      <c r="E90" s="348">
        <v>1228</v>
      </c>
      <c r="F90" s="691">
        <f>E90+E91</f>
        <v>3631</v>
      </c>
      <c r="G90" s="349">
        <v>860</v>
      </c>
      <c r="H90" s="706">
        <f>G90+G91</f>
        <v>2542</v>
      </c>
      <c r="I90" s="350">
        <f>G90*(1-J4)</f>
        <v>860</v>
      </c>
      <c r="J90" s="724">
        <f>I90+I91</f>
        <v>2542</v>
      </c>
      <c r="K90" s="644">
        <f>J90*'Меню '!$K$3</f>
        <v>177940</v>
      </c>
    </row>
    <row r="91" spans="1:11" ht="15.75" thickBot="1">
      <c r="A91" s="434" t="s">
        <v>35</v>
      </c>
      <c r="B91" s="418" t="s">
        <v>64</v>
      </c>
      <c r="C91" s="712"/>
      <c r="D91" s="718"/>
      <c r="E91" s="419">
        <v>2403</v>
      </c>
      <c r="F91" s="695"/>
      <c r="G91" s="420">
        <v>1682</v>
      </c>
      <c r="H91" s="737"/>
      <c r="I91" s="421">
        <f>G91*(1-J4)</f>
        <v>1682</v>
      </c>
      <c r="J91" s="733"/>
      <c r="K91" s="644"/>
    </row>
    <row r="92" spans="1:10" ht="15" customHeight="1" thickBot="1">
      <c r="A92" s="784" t="s">
        <v>44</v>
      </c>
      <c r="B92" s="785"/>
      <c r="C92" s="785"/>
      <c r="D92" s="785"/>
      <c r="E92" s="785"/>
      <c r="F92" s="785"/>
      <c r="G92" s="785"/>
      <c r="H92" s="785"/>
      <c r="I92" s="785"/>
      <c r="J92" s="786"/>
    </row>
    <row r="93" spans="1:11" ht="15">
      <c r="A93" s="438" t="s">
        <v>376</v>
      </c>
      <c r="B93" s="430" t="s">
        <v>9</v>
      </c>
      <c r="C93" s="720">
        <v>2500</v>
      </c>
      <c r="D93" s="727">
        <v>3150</v>
      </c>
      <c r="E93" s="431">
        <v>428</v>
      </c>
      <c r="F93" s="721">
        <f>E93+E94</f>
        <v>1432</v>
      </c>
      <c r="G93" s="439">
        <v>300</v>
      </c>
      <c r="H93" s="736">
        <f>G93+G94</f>
        <v>1003</v>
      </c>
      <c r="I93" s="440">
        <f>G93*(1-J4)</f>
        <v>300</v>
      </c>
      <c r="J93" s="719">
        <f>I93+I94</f>
        <v>1003</v>
      </c>
      <c r="K93" s="644">
        <f>J93*'Меню '!$K$3</f>
        <v>70210</v>
      </c>
    </row>
    <row r="94" spans="1:11" ht="15">
      <c r="A94" s="406" t="s">
        <v>377</v>
      </c>
      <c r="B94" s="355" t="s">
        <v>64</v>
      </c>
      <c r="C94" s="711"/>
      <c r="D94" s="728"/>
      <c r="E94" s="352">
        <v>1004</v>
      </c>
      <c r="F94" s="709"/>
      <c r="G94" s="357">
        <v>703</v>
      </c>
      <c r="H94" s="699"/>
      <c r="I94" s="358">
        <f>G94*(1-J4)</f>
        <v>703</v>
      </c>
      <c r="J94" s="702"/>
      <c r="K94" s="644"/>
    </row>
    <row r="95" spans="1:11" ht="15">
      <c r="A95" s="441" t="s">
        <v>378</v>
      </c>
      <c r="B95" s="368" t="s">
        <v>9</v>
      </c>
      <c r="C95" s="734">
        <v>3100</v>
      </c>
      <c r="D95" s="729">
        <v>3600</v>
      </c>
      <c r="E95" s="346">
        <v>536</v>
      </c>
      <c r="F95" s="706">
        <f>E95+E96</f>
        <v>1795</v>
      </c>
      <c r="G95" s="328">
        <v>375</v>
      </c>
      <c r="H95" s="685">
        <f>G95+G96</f>
        <v>1256</v>
      </c>
      <c r="I95" s="356">
        <f>G95*(1-J4)</f>
        <v>375</v>
      </c>
      <c r="J95" s="681">
        <f>I95+I96</f>
        <v>1256</v>
      </c>
      <c r="K95" s="644">
        <f>J95*'Меню '!$K$3</f>
        <v>87920</v>
      </c>
    </row>
    <row r="96" spans="1:11" ht="15">
      <c r="A96" s="441" t="s">
        <v>379</v>
      </c>
      <c r="B96" s="368" t="s">
        <v>64</v>
      </c>
      <c r="C96" s="735"/>
      <c r="D96" s="730"/>
      <c r="E96" s="346">
        <v>1259</v>
      </c>
      <c r="F96" s="707"/>
      <c r="G96" s="328">
        <v>881</v>
      </c>
      <c r="H96" s="686"/>
      <c r="I96" s="356">
        <f>G96*(1-J4)</f>
        <v>881</v>
      </c>
      <c r="J96" s="682"/>
      <c r="K96" s="644"/>
    </row>
    <row r="97" spans="1:11" ht="15">
      <c r="A97" s="382" t="s">
        <v>438</v>
      </c>
      <c r="B97" s="370" t="s">
        <v>9</v>
      </c>
      <c r="C97" s="649">
        <v>5000</v>
      </c>
      <c r="D97" s="731">
        <v>5400</v>
      </c>
      <c r="E97" s="371">
        <v>642</v>
      </c>
      <c r="F97" s="689">
        <f>E97+E98</f>
        <v>2149</v>
      </c>
      <c r="G97" s="372">
        <v>449</v>
      </c>
      <c r="H97" s="687">
        <f>G97+G98</f>
        <v>1504</v>
      </c>
      <c r="I97" s="373">
        <f>G97*(1-J4)</f>
        <v>449</v>
      </c>
      <c r="J97" s="683">
        <f>I97+I98</f>
        <v>1504</v>
      </c>
      <c r="K97" s="644">
        <f>J97*'Меню '!$K$3</f>
        <v>105280</v>
      </c>
    </row>
    <row r="98" spans="1:11" ht="15.75" thickBot="1">
      <c r="A98" s="402" t="s">
        <v>439</v>
      </c>
      <c r="B98" s="442" t="s">
        <v>64</v>
      </c>
      <c r="C98" s="726"/>
      <c r="D98" s="732"/>
      <c r="E98" s="443">
        <v>1507</v>
      </c>
      <c r="F98" s="690"/>
      <c r="G98" s="444">
        <v>1055</v>
      </c>
      <c r="H98" s="688"/>
      <c r="I98" s="445">
        <f>G98*(1-J4)</f>
        <v>1055</v>
      </c>
      <c r="J98" s="684"/>
      <c r="K98" s="644"/>
    </row>
    <row r="99" spans="1:11" s="4" customFormat="1" ht="15.75" thickBot="1">
      <c r="A99" s="810" t="s">
        <v>47</v>
      </c>
      <c r="B99" s="811"/>
      <c r="C99" s="811"/>
      <c r="D99" s="811"/>
      <c r="E99" s="811"/>
      <c r="F99" s="811"/>
      <c r="G99" s="811"/>
      <c r="H99" s="811"/>
      <c r="I99" s="811"/>
      <c r="J99" s="812"/>
      <c r="K99" s="618"/>
    </row>
    <row r="100" spans="1:11" ht="15">
      <c r="A100" s="438" t="s">
        <v>380</v>
      </c>
      <c r="B100" s="430" t="s">
        <v>9</v>
      </c>
      <c r="C100" s="720">
        <v>2500</v>
      </c>
      <c r="D100" s="713">
        <v>3200</v>
      </c>
      <c r="E100" s="446">
        <v>583</v>
      </c>
      <c r="F100" s="721">
        <f>E100+E101</f>
        <v>1835</v>
      </c>
      <c r="G100" s="439">
        <v>408</v>
      </c>
      <c r="H100" s="722">
        <f>G100+G101</f>
        <v>1284</v>
      </c>
      <c r="I100" s="440">
        <f>G100*(1-J4)</f>
        <v>408</v>
      </c>
      <c r="J100" s="723">
        <f>I100+I101</f>
        <v>1284</v>
      </c>
      <c r="K100" s="644">
        <f>J100*'Меню '!$K$3</f>
        <v>89880</v>
      </c>
    </row>
    <row r="101" spans="1:11" ht="15">
      <c r="A101" s="406" t="s">
        <v>381</v>
      </c>
      <c r="B101" s="351" t="s">
        <v>64</v>
      </c>
      <c r="C101" s="711"/>
      <c r="D101" s="714"/>
      <c r="E101" s="359">
        <v>1252</v>
      </c>
      <c r="F101" s="709"/>
      <c r="G101" s="357">
        <v>876</v>
      </c>
      <c r="H101" s="697"/>
      <c r="I101" s="358">
        <f>G101*(1-J4)</f>
        <v>876</v>
      </c>
      <c r="J101" s="705"/>
      <c r="K101" s="644"/>
    </row>
    <row r="102" spans="1:11" ht="15">
      <c r="A102" s="85" t="s">
        <v>382</v>
      </c>
      <c r="B102" s="327" t="s">
        <v>9</v>
      </c>
      <c r="C102" s="645">
        <v>3500</v>
      </c>
      <c r="D102" s="715">
        <v>4000</v>
      </c>
      <c r="E102" s="330">
        <v>750</v>
      </c>
      <c r="F102" s="691">
        <f>E102+E103</f>
        <v>2297</v>
      </c>
      <c r="G102" s="328">
        <v>525</v>
      </c>
      <c r="H102" s="706">
        <f>G102+G103</f>
        <v>1608</v>
      </c>
      <c r="I102" s="356">
        <f>G102*(1-J4)</f>
        <v>525</v>
      </c>
      <c r="J102" s="724">
        <f>I102+I103</f>
        <v>1608</v>
      </c>
      <c r="K102" s="644">
        <f>J102*'Меню '!$K$3</f>
        <v>112560</v>
      </c>
    </row>
    <row r="103" spans="1:11" ht="15">
      <c r="A103" s="85" t="s">
        <v>383</v>
      </c>
      <c r="B103" s="327" t="s">
        <v>64</v>
      </c>
      <c r="C103" s="646"/>
      <c r="D103" s="716"/>
      <c r="E103" s="330">
        <v>1547</v>
      </c>
      <c r="F103" s="692"/>
      <c r="G103" s="328">
        <v>1083</v>
      </c>
      <c r="H103" s="707"/>
      <c r="I103" s="356">
        <f>G103*(1-J4)</f>
        <v>1083</v>
      </c>
      <c r="J103" s="725"/>
      <c r="K103" s="644"/>
    </row>
    <row r="104" spans="1:11" ht="15">
      <c r="A104" s="406" t="s">
        <v>384</v>
      </c>
      <c r="B104" s="351" t="s">
        <v>9</v>
      </c>
      <c r="C104" s="710">
        <v>4200</v>
      </c>
      <c r="D104" s="717">
        <v>5400</v>
      </c>
      <c r="E104" s="359">
        <v>865</v>
      </c>
      <c r="F104" s="708">
        <f>E104+E105</f>
        <v>2728</v>
      </c>
      <c r="G104" s="357">
        <v>606</v>
      </c>
      <c r="H104" s="696">
        <f>G104+G105</f>
        <v>1910</v>
      </c>
      <c r="I104" s="358">
        <f>G104*(1-J4)</f>
        <v>606</v>
      </c>
      <c r="J104" s="704">
        <f>I104+I105</f>
        <v>1910</v>
      </c>
      <c r="K104" s="644">
        <f>J104*'Меню '!$K$3</f>
        <v>133700</v>
      </c>
    </row>
    <row r="105" spans="1:11" ht="15">
      <c r="A105" s="406" t="s">
        <v>385</v>
      </c>
      <c r="B105" s="351" t="s">
        <v>64</v>
      </c>
      <c r="C105" s="711"/>
      <c r="D105" s="714"/>
      <c r="E105" s="359">
        <v>1863</v>
      </c>
      <c r="F105" s="709"/>
      <c r="G105" s="357">
        <v>1304</v>
      </c>
      <c r="H105" s="697"/>
      <c r="I105" s="358">
        <f>G105*(1-J4)</f>
        <v>1304</v>
      </c>
      <c r="J105" s="705"/>
      <c r="K105" s="644"/>
    </row>
    <row r="106" spans="1:11" ht="15">
      <c r="A106" s="85" t="s">
        <v>386</v>
      </c>
      <c r="B106" s="327" t="s">
        <v>9</v>
      </c>
      <c r="C106" s="645">
        <v>5000</v>
      </c>
      <c r="D106" s="715">
        <v>5800</v>
      </c>
      <c r="E106" s="330">
        <v>1094</v>
      </c>
      <c r="F106" s="691">
        <f>E106+E107</f>
        <v>3280</v>
      </c>
      <c r="G106" s="328">
        <v>766</v>
      </c>
      <c r="H106" s="685">
        <f>G106+G107</f>
        <v>2296</v>
      </c>
      <c r="I106" s="356">
        <f>G106*(1-J4)</f>
        <v>766</v>
      </c>
      <c r="J106" s="681">
        <f>I106+I107</f>
        <v>2296</v>
      </c>
      <c r="K106" s="644">
        <f>J106*'Меню '!$K$3</f>
        <v>160720</v>
      </c>
    </row>
    <row r="107" spans="1:11" ht="15">
      <c r="A107" s="85" t="s">
        <v>387</v>
      </c>
      <c r="B107" s="327" t="s">
        <v>64</v>
      </c>
      <c r="C107" s="646"/>
      <c r="D107" s="716"/>
      <c r="E107" s="330">
        <v>2186</v>
      </c>
      <c r="F107" s="692"/>
      <c r="G107" s="328">
        <v>1530</v>
      </c>
      <c r="H107" s="686"/>
      <c r="I107" s="356">
        <f>G107*(1-J4)</f>
        <v>1530</v>
      </c>
      <c r="J107" s="682"/>
      <c r="K107" s="644"/>
    </row>
    <row r="108" spans="1:11" s="360" customFormat="1" ht="15">
      <c r="A108" s="406" t="s">
        <v>448</v>
      </c>
      <c r="B108" s="351" t="s">
        <v>9</v>
      </c>
      <c r="C108" s="710">
        <v>6100</v>
      </c>
      <c r="D108" s="717">
        <v>6800</v>
      </c>
      <c r="E108" s="359">
        <v>1163</v>
      </c>
      <c r="F108" s="708">
        <f>E108+E109</f>
        <v>3838</v>
      </c>
      <c r="G108" s="357">
        <v>814</v>
      </c>
      <c r="H108" s="698">
        <f>G108+G109</f>
        <v>2687</v>
      </c>
      <c r="I108" s="358">
        <f>G108*(1-J4)</f>
        <v>814</v>
      </c>
      <c r="J108" s="701">
        <f>I108+I109</f>
        <v>2687</v>
      </c>
      <c r="K108" s="644">
        <f>J108*'Меню '!$K$3</f>
        <v>188090</v>
      </c>
    </row>
    <row r="109" spans="1:11" s="360" customFormat="1" ht="15">
      <c r="A109" s="406" t="s">
        <v>447</v>
      </c>
      <c r="B109" s="351" t="s">
        <v>64</v>
      </c>
      <c r="C109" s="711"/>
      <c r="D109" s="714"/>
      <c r="E109" s="359">
        <v>2675</v>
      </c>
      <c r="F109" s="709"/>
      <c r="G109" s="357">
        <v>1873</v>
      </c>
      <c r="H109" s="699"/>
      <c r="I109" s="358">
        <f>G109*(1-J4)</f>
        <v>1873</v>
      </c>
      <c r="J109" s="702"/>
      <c r="K109" s="644"/>
    </row>
    <row r="110" spans="1:11" ht="15">
      <c r="A110" s="85" t="s">
        <v>449</v>
      </c>
      <c r="B110" s="327" t="s">
        <v>9</v>
      </c>
      <c r="C110" s="645">
        <v>7100</v>
      </c>
      <c r="D110" s="715">
        <v>8100</v>
      </c>
      <c r="E110" s="330">
        <v>1488</v>
      </c>
      <c r="F110" s="691">
        <f>E110+E111</f>
        <v>4817</v>
      </c>
      <c r="G110" s="328">
        <v>1042</v>
      </c>
      <c r="H110" s="685">
        <f>G110+G111</f>
        <v>3372</v>
      </c>
      <c r="I110" s="356">
        <f>G110*(1-J4)</f>
        <v>1042</v>
      </c>
      <c r="J110" s="681">
        <f>I110+I111</f>
        <v>3372</v>
      </c>
      <c r="K110" s="644">
        <f>J110*'Меню '!$K$3</f>
        <v>236040</v>
      </c>
    </row>
    <row r="111" spans="1:11" ht="15.75" thickBot="1">
      <c r="A111" s="396" t="s">
        <v>450</v>
      </c>
      <c r="B111" s="418" t="s">
        <v>64</v>
      </c>
      <c r="C111" s="712"/>
      <c r="D111" s="718"/>
      <c r="E111" s="447">
        <v>3329</v>
      </c>
      <c r="F111" s="695"/>
      <c r="G111" s="448">
        <v>2330</v>
      </c>
      <c r="H111" s="700"/>
      <c r="I111" s="449">
        <f>G111*(1-J4)</f>
        <v>2330</v>
      </c>
      <c r="J111" s="703"/>
      <c r="K111" s="644"/>
    </row>
    <row r="112" spans="1:10" ht="15.75" customHeight="1" thickBot="1">
      <c r="A112" s="795"/>
      <c r="B112" s="796"/>
      <c r="C112" s="796"/>
      <c r="D112" s="796"/>
      <c r="E112" s="796"/>
      <c r="F112" s="796"/>
      <c r="G112" s="796"/>
      <c r="H112" s="796"/>
      <c r="I112" s="796"/>
      <c r="J112" s="797"/>
    </row>
    <row r="113" spans="1:10" ht="15" customHeight="1" thickBot="1">
      <c r="A113" s="847" t="s">
        <v>480</v>
      </c>
      <c r="B113" s="848"/>
      <c r="C113" s="848"/>
      <c r="D113" s="848"/>
      <c r="E113" s="848"/>
      <c r="F113" s="848"/>
      <c r="G113" s="848"/>
      <c r="H113" s="848"/>
      <c r="I113" s="848"/>
      <c r="J113" s="849"/>
    </row>
    <row r="114" spans="1:10" ht="15" customHeight="1" thickBot="1">
      <c r="A114" s="859" t="s">
        <v>321</v>
      </c>
      <c r="B114" s="860"/>
      <c r="C114" s="860"/>
      <c r="D114" s="860"/>
      <c r="E114" s="860"/>
      <c r="F114" s="860"/>
      <c r="G114" s="860"/>
      <c r="H114" s="860"/>
      <c r="I114" s="860"/>
      <c r="J114" s="861"/>
    </row>
    <row r="115" spans="1:11" ht="15">
      <c r="A115" s="450" t="s">
        <v>553</v>
      </c>
      <c r="B115" s="451" t="s">
        <v>9</v>
      </c>
      <c r="C115" s="862">
        <v>2500</v>
      </c>
      <c r="D115" s="864">
        <v>3400</v>
      </c>
      <c r="E115" s="452">
        <v>1897</v>
      </c>
      <c r="F115" s="693">
        <f>E115+E116</f>
        <v>3587</v>
      </c>
      <c r="G115" s="453">
        <v>1328</v>
      </c>
      <c r="H115" s="677">
        <f>G115+G116</f>
        <v>2511</v>
      </c>
      <c r="I115" s="454">
        <f>G115*(1-J4)</f>
        <v>1328</v>
      </c>
      <c r="J115" s="679">
        <f>I115+I116</f>
        <v>2511</v>
      </c>
      <c r="K115" s="644">
        <f>J115*'Меню '!$K$3</f>
        <v>175770</v>
      </c>
    </row>
    <row r="116" spans="1:11" ht="15">
      <c r="A116" s="455" t="s">
        <v>805</v>
      </c>
      <c r="B116" s="370" t="s">
        <v>64</v>
      </c>
      <c r="C116" s="863"/>
      <c r="D116" s="865"/>
      <c r="E116" s="375">
        <v>1690</v>
      </c>
      <c r="F116" s="694"/>
      <c r="G116" s="372">
        <v>1183</v>
      </c>
      <c r="H116" s="678"/>
      <c r="I116" s="373">
        <f>G116*(1-J4)</f>
        <v>1183</v>
      </c>
      <c r="J116" s="680"/>
      <c r="K116" s="644"/>
    </row>
    <row r="117" spans="1:11" ht="15">
      <c r="A117" s="411" t="s">
        <v>554</v>
      </c>
      <c r="B117" s="327" t="s">
        <v>9</v>
      </c>
      <c r="C117" s="749">
        <v>3500</v>
      </c>
      <c r="D117" s="979">
        <v>4000</v>
      </c>
      <c r="E117" s="330">
        <v>2052</v>
      </c>
      <c r="F117" s="691">
        <f>E117+E118</f>
        <v>3909</v>
      </c>
      <c r="G117" s="328">
        <v>1436</v>
      </c>
      <c r="H117" s="685">
        <f>G117+G118</f>
        <v>2736</v>
      </c>
      <c r="I117" s="356">
        <f>G117*(1-J4)</f>
        <v>1436</v>
      </c>
      <c r="J117" s="681">
        <f>I117+I118</f>
        <v>2736</v>
      </c>
      <c r="K117" s="644">
        <f>J117*'Меню '!$K$3</f>
        <v>191520</v>
      </c>
    </row>
    <row r="118" spans="1:11" ht="15">
      <c r="A118" s="411" t="s">
        <v>806</v>
      </c>
      <c r="B118" s="327" t="s">
        <v>64</v>
      </c>
      <c r="C118" s="749"/>
      <c r="D118" s="979"/>
      <c r="E118" s="330">
        <v>1857</v>
      </c>
      <c r="F118" s="692"/>
      <c r="G118" s="328">
        <v>1300</v>
      </c>
      <c r="H118" s="686"/>
      <c r="I118" s="356">
        <f>G118*(1-J4)</f>
        <v>1300</v>
      </c>
      <c r="J118" s="682"/>
      <c r="K118" s="644"/>
    </row>
    <row r="119" spans="1:11" ht="15">
      <c r="A119" s="455" t="s">
        <v>555</v>
      </c>
      <c r="B119" s="370" t="s">
        <v>9</v>
      </c>
      <c r="C119" s="863">
        <v>4800</v>
      </c>
      <c r="D119" s="865">
        <v>6000</v>
      </c>
      <c r="E119" s="375">
        <v>2443</v>
      </c>
      <c r="F119" s="689">
        <f>E119+E120</f>
        <v>4774</v>
      </c>
      <c r="G119" s="372">
        <v>1710</v>
      </c>
      <c r="H119" s="687">
        <f>G119+G120</f>
        <v>3342</v>
      </c>
      <c r="I119" s="373">
        <f>G119*(1-J4)</f>
        <v>1710</v>
      </c>
      <c r="J119" s="683">
        <f>I119+I120</f>
        <v>3342</v>
      </c>
      <c r="K119" s="644">
        <f>J119*'Меню '!$K$3</f>
        <v>233940</v>
      </c>
    </row>
    <row r="120" spans="1:11" ht="15.75" thickBot="1">
      <c r="A120" s="456" t="s">
        <v>807</v>
      </c>
      <c r="B120" s="442" t="s">
        <v>64</v>
      </c>
      <c r="C120" s="872"/>
      <c r="D120" s="980"/>
      <c r="E120" s="457">
        <v>2331</v>
      </c>
      <c r="F120" s="690"/>
      <c r="G120" s="444">
        <v>1632</v>
      </c>
      <c r="H120" s="688"/>
      <c r="I120" s="445">
        <f>G120*(1-J4)</f>
        <v>1632</v>
      </c>
      <c r="J120" s="684"/>
      <c r="K120" s="644"/>
    </row>
    <row r="121" spans="1:10" ht="15" customHeight="1" thickBot="1">
      <c r="A121" s="984" t="s">
        <v>533</v>
      </c>
      <c r="B121" s="985"/>
      <c r="C121" s="985"/>
      <c r="D121" s="985"/>
      <c r="E121" s="985"/>
      <c r="F121" s="985"/>
      <c r="G121" s="985"/>
      <c r="H121" s="985"/>
      <c r="I121" s="985"/>
      <c r="J121" s="986"/>
    </row>
    <row r="122" spans="1:11" ht="15">
      <c r="A122" s="458" t="s">
        <v>553</v>
      </c>
      <c r="B122" s="451" t="s">
        <v>9</v>
      </c>
      <c r="C122" s="862">
        <v>2500</v>
      </c>
      <c r="D122" s="864">
        <v>3400</v>
      </c>
      <c r="E122" s="452">
        <v>1897</v>
      </c>
      <c r="F122" s="675">
        <f>E122+E123</f>
        <v>3971</v>
      </c>
      <c r="G122" s="453">
        <v>1328</v>
      </c>
      <c r="H122" s="677">
        <f>G122+G123</f>
        <v>2780</v>
      </c>
      <c r="I122" s="454">
        <f>G122*(1-J4)</f>
        <v>1328</v>
      </c>
      <c r="J122" s="679">
        <f>I122+I123</f>
        <v>2780</v>
      </c>
      <c r="K122" s="644">
        <f>J122*'Меню '!$K$3</f>
        <v>194600</v>
      </c>
    </row>
    <row r="123" spans="1:11" ht="15">
      <c r="A123" s="382" t="s">
        <v>556</v>
      </c>
      <c r="B123" s="370" t="s">
        <v>64</v>
      </c>
      <c r="C123" s="863"/>
      <c r="D123" s="865"/>
      <c r="E123" s="375">
        <v>2074</v>
      </c>
      <c r="F123" s="676"/>
      <c r="G123" s="372">
        <v>1452</v>
      </c>
      <c r="H123" s="678"/>
      <c r="I123" s="373">
        <f>G123*(1-J4)</f>
        <v>1452</v>
      </c>
      <c r="J123" s="680"/>
      <c r="K123" s="644"/>
    </row>
    <row r="124" spans="1:11" ht="15">
      <c r="A124" s="411" t="s">
        <v>554</v>
      </c>
      <c r="B124" s="327" t="s">
        <v>9</v>
      </c>
      <c r="C124" s="749">
        <v>3500</v>
      </c>
      <c r="D124" s="979">
        <v>4000</v>
      </c>
      <c r="E124" s="330">
        <v>2052</v>
      </c>
      <c r="F124" s="691">
        <f>E124+E125</f>
        <v>4585</v>
      </c>
      <c r="G124" s="328">
        <v>1436</v>
      </c>
      <c r="H124" s="685">
        <f>G124+G125</f>
        <v>3209</v>
      </c>
      <c r="I124" s="356">
        <f>G124*(1-J4)</f>
        <v>1436</v>
      </c>
      <c r="J124" s="681">
        <f>I124+I125</f>
        <v>3209</v>
      </c>
      <c r="K124" s="644">
        <f>J124*'Меню '!$K$3</f>
        <v>224630</v>
      </c>
    </row>
    <row r="125" spans="1:11" ht="15">
      <c r="A125" s="411" t="s">
        <v>557</v>
      </c>
      <c r="B125" s="327" t="s">
        <v>64</v>
      </c>
      <c r="C125" s="749"/>
      <c r="D125" s="979"/>
      <c r="E125" s="330">
        <v>2533</v>
      </c>
      <c r="F125" s="692"/>
      <c r="G125" s="328">
        <v>1773</v>
      </c>
      <c r="H125" s="686"/>
      <c r="I125" s="356">
        <f>G125*(1-J4)</f>
        <v>1773</v>
      </c>
      <c r="J125" s="682"/>
      <c r="K125" s="644"/>
    </row>
    <row r="126" spans="1:11" ht="15">
      <c r="A126" s="455" t="s">
        <v>555</v>
      </c>
      <c r="B126" s="370" t="s">
        <v>9</v>
      </c>
      <c r="C126" s="863">
        <v>4800</v>
      </c>
      <c r="D126" s="865">
        <v>6000</v>
      </c>
      <c r="E126" s="375">
        <v>2443</v>
      </c>
      <c r="F126" s="689">
        <f>E126+E127</f>
        <v>6048</v>
      </c>
      <c r="G126" s="372">
        <v>1710</v>
      </c>
      <c r="H126" s="687">
        <f>G126+G127</f>
        <v>4234</v>
      </c>
      <c r="I126" s="373">
        <f>G126*(1-J4)</f>
        <v>1710</v>
      </c>
      <c r="J126" s="683">
        <f>I126+I127</f>
        <v>4234</v>
      </c>
      <c r="K126" s="644">
        <f>J126*'Меню '!$K$3</f>
        <v>296380</v>
      </c>
    </row>
    <row r="127" spans="1:11" ht="15.75" thickBot="1">
      <c r="A127" s="456" t="s">
        <v>558</v>
      </c>
      <c r="B127" s="442" t="s">
        <v>64</v>
      </c>
      <c r="C127" s="872"/>
      <c r="D127" s="980"/>
      <c r="E127" s="457">
        <v>3605</v>
      </c>
      <c r="F127" s="690"/>
      <c r="G127" s="444">
        <v>2524</v>
      </c>
      <c r="H127" s="688"/>
      <c r="I127" s="445">
        <f>G127*(1-J4)</f>
        <v>2524</v>
      </c>
      <c r="J127" s="684"/>
      <c r="K127" s="644"/>
    </row>
    <row r="128" spans="1:10" ht="15" customHeight="1" thickBot="1">
      <c r="A128" s="819" t="s">
        <v>481</v>
      </c>
      <c r="B128" s="820"/>
      <c r="C128" s="820"/>
      <c r="D128" s="820"/>
      <c r="E128" s="820"/>
      <c r="F128" s="820"/>
      <c r="G128" s="820"/>
      <c r="H128" s="820"/>
      <c r="I128" s="820"/>
      <c r="J128" s="821"/>
    </row>
    <row r="129" spans="1:27" s="34" customFormat="1" ht="15">
      <c r="A129" s="450" t="s">
        <v>500</v>
      </c>
      <c r="B129" s="451" t="s">
        <v>585</v>
      </c>
      <c r="C129" s="993">
        <v>2500</v>
      </c>
      <c r="D129" s="864">
        <v>3000</v>
      </c>
      <c r="E129" s="459">
        <v>955</v>
      </c>
      <c r="F129" s="842">
        <f>E129+E130</f>
        <v>1290</v>
      </c>
      <c r="G129" s="453">
        <v>669</v>
      </c>
      <c r="H129" s="842">
        <f>G129+G130</f>
        <v>866</v>
      </c>
      <c r="I129" s="454">
        <f aca="true" t="shared" si="1" ref="I129:I134">G129*(1-J$4)</f>
        <v>669</v>
      </c>
      <c r="J129" s="844">
        <f>I129+I130</f>
        <v>866</v>
      </c>
      <c r="K129" s="644">
        <f>J129*'Меню '!$K$3</f>
        <v>60620</v>
      </c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</row>
    <row r="130" spans="1:27" s="34" customFormat="1" ht="15">
      <c r="A130" s="455" t="s">
        <v>63</v>
      </c>
      <c r="B130" s="370" t="s">
        <v>499</v>
      </c>
      <c r="C130" s="994"/>
      <c r="D130" s="865"/>
      <c r="E130" s="376">
        <v>335</v>
      </c>
      <c r="F130" s="843"/>
      <c r="G130" s="372">
        <v>197</v>
      </c>
      <c r="H130" s="843"/>
      <c r="I130" s="373">
        <f t="shared" si="1"/>
        <v>197</v>
      </c>
      <c r="J130" s="845"/>
      <c r="K130" s="644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s="34" customFormat="1" ht="15">
      <c r="A131" s="411" t="s">
        <v>501</v>
      </c>
      <c r="B131" s="327" t="s">
        <v>585</v>
      </c>
      <c r="C131" s="996">
        <v>3500</v>
      </c>
      <c r="D131" s="995">
        <v>4000</v>
      </c>
      <c r="E131" s="374">
        <v>1138</v>
      </c>
      <c r="F131" s="854">
        <f>E131+E132</f>
        <v>1473</v>
      </c>
      <c r="G131" s="328">
        <v>797</v>
      </c>
      <c r="H131" s="854">
        <f>G131+G132</f>
        <v>994</v>
      </c>
      <c r="I131" s="377">
        <f t="shared" si="1"/>
        <v>797</v>
      </c>
      <c r="J131" s="846">
        <f>I131+I132</f>
        <v>994</v>
      </c>
      <c r="K131" s="644">
        <f>J131*'Меню '!$K$3</f>
        <v>69580</v>
      </c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</row>
    <row r="132" spans="1:27" s="34" customFormat="1" ht="15">
      <c r="A132" s="411" t="s">
        <v>63</v>
      </c>
      <c r="B132" s="327" t="s">
        <v>499</v>
      </c>
      <c r="C132" s="996"/>
      <c r="D132" s="995"/>
      <c r="E132" s="374">
        <v>335</v>
      </c>
      <c r="F132" s="854"/>
      <c r="G132" s="328">
        <v>197</v>
      </c>
      <c r="H132" s="854"/>
      <c r="I132" s="377">
        <f t="shared" si="1"/>
        <v>197</v>
      </c>
      <c r="J132" s="846"/>
      <c r="K132" s="644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</row>
    <row r="133" spans="1:27" s="34" customFormat="1" ht="15">
      <c r="A133" s="455" t="s">
        <v>502</v>
      </c>
      <c r="B133" s="370" t="s">
        <v>585</v>
      </c>
      <c r="C133" s="994">
        <v>4600</v>
      </c>
      <c r="D133" s="869">
        <v>5000</v>
      </c>
      <c r="E133" s="376">
        <v>1330</v>
      </c>
      <c r="F133" s="843">
        <f>E133+E134</f>
        <v>1665</v>
      </c>
      <c r="G133" s="372">
        <v>931</v>
      </c>
      <c r="H133" s="843">
        <f>G133+G134</f>
        <v>1128</v>
      </c>
      <c r="I133" s="373">
        <f t="shared" si="1"/>
        <v>931</v>
      </c>
      <c r="J133" s="845">
        <f>I133+I134</f>
        <v>1128</v>
      </c>
      <c r="K133" s="644">
        <f>J133*'Меню '!$K$3</f>
        <v>78960</v>
      </c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s="34" customFormat="1" ht="15.75" thickBot="1">
      <c r="A134" s="456" t="s">
        <v>63</v>
      </c>
      <c r="B134" s="442" t="s">
        <v>499</v>
      </c>
      <c r="C134" s="997"/>
      <c r="D134" s="871"/>
      <c r="E134" s="460">
        <v>335</v>
      </c>
      <c r="F134" s="855"/>
      <c r="G134" s="460">
        <v>197</v>
      </c>
      <c r="H134" s="855"/>
      <c r="I134" s="445">
        <f t="shared" si="1"/>
        <v>197</v>
      </c>
      <c r="J134" s="853"/>
      <c r="K134" s="64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</row>
    <row r="135" spans="1:27" s="4" customFormat="1" ht="15.75" thickBot="1">
      <c r="A135" s="816" t="s">
        <v>55</v>
      </c>
      <c r="B135" s="817"/>
      <c r="C135" s="817"/>
      <c r="D135" s="817"/>
      <c r="E135" s="817"/>
      <c r="F135" s="817"/>
      <c r="G135" s="817"/>
      <c r="H135" s="817"/>
      <c r="I135" s="817"/>
      <c r="J135" s="818"/>
      <c r="K135" s="618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</row>
    <row r="136" spans="1:27" s="4" customFormat="1" ht="15">
      <c r="A136" s="378" t="s">
        <v>56</v>
      </c>
      <c r="B136" s="379" t="s">
        <v>9</v>
      </c>
      <c r="C136" s="380">
        <v>2500</v>
      </c>
      <c r="D136" s="381">
        <v>3000</v>
      </c>
      <c r="E136" s="961">
        <v>980</v>
      </c>
      <c r="F136" s="961"/>
      <c r="G136" s="961">
        <v>686</v>
      </c>
      <c r="H136" s="961"/>
      <c r="I136" s="962">
        <f>G136*(1-J$4)</f>
        <v>686</v>
      </c>
      <c r="J136" s="963" t="e">
        <f>H136*(1-#REF!)</f>
        <v>#REF!</v>
      </c>
      <c r="K136" s="620">
        <f>I136*'Меню '!$K$3</f>
        <v>48020</v>
      </c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11" s="4" customFormat="1" ht="15">
      <c r="A137" s="85" t="s">
        <v>57</v>
      </c>
      <c r="B137" s="327" t="s">
        <v>9</v>
      </c>
      <c r="C137" s="321">
        <v>3500</v>
      </c>
      <c r="D137" s="332">
        <v>4000</v>
      </c>
      <c r="E137" s="880">
        <v>1004</v>
      </c>
      <c r="F137" s="880"/>
      <c r="G137" s="877">
        <v>703</v>
      </c>
      <c r="H137" s="877"/>
      <c r="I137" s="789">
        <f>G137*(1-J$4)</f>
        <v>703</v>
      </c>
      <c r="J137" s="790" t="e">
        <f>H137*(1-#REF!)</f>
        <v>#REF!</v>
      </c>
      <c r="K137" s="620">
        <f>I137*'Меню '!$K$3</f>
        <v>49210</v>
      </c>
    </row>
    <row r="138" spans="1:11" s="4" customFormat="1" ht="15">
      <c r="A138" s="382" t="s">
        <v>58</v>
      </c>
      <c r="B138" s="370" t="s">
        <v>9</v>
      </c>
      <c r="C138" s="383">
        <v>5000</v>
      </c>
      <c r="D138" s="384">
        <v>6000</v>
      </c>
      <c r="E138" s="878">
        <v>1163</v>
      </c>
      <c r="F138" s="878"/>
      <c r="G138" s="878">
        <v>814</v>
      </c>
      <c r="H138" s="878"/>
      <c r="I138" s="793">
        <f>G138*(1-J$4)</f>
        <v>814</v>
      </c>
      <c r="J138" s="794" t="e">
        <f>H138*(1-#REF!)</f>
        <v>#REF!</v>
      </c>
      <c r="K138" s="620">
        <f>I138*'Меню '!$K$3</f>
        <v>56980</v>
      </c>
    </row>
    <row r="139" spans="1:11" s="4" customFormat="1" ht="15">
      <c r="A139" s="85" t="s">
        <v>59</v>
      </c>
      <c r="B139" s="327" t="s">
        <v>9</v>
      </c>
      <c r="C139" s="321">
        <v>5500</v>
      </c>
      <c r="D139" s="332">
        <v>7000</v>
      </c>
      <c r="E139" s="880">
        <v>1392</v>
      </c>
      <c r="F139" s="880"/>
      <c r="G139" s="877">
        <v>974</v>
      </c>
      <c r="H139" s="877"/>
      <c r="I139" s="789">
        <f>G139*(1-J$4)</f>
        <v>974</v>
      </c>
      <c r="J139" s="790" t="e">
        <f>H139*(1-#REF!)</f>
        <v>#REF!</v>
      </c>
      <c r="K139" s="620">
        <f>I139*'Меню '!$K$3</f>
        <v>68180</v>
      </c>
    </row>
    <row r="140" spans="1:11" s="4" customFormat="1" ht="15.75" thickBot="1">
      <c r="A140" s="385" t="s">
        <v>61</v>
      </c>
      <c r="B140" s="386" t="s">
        <v>9</v>
      </c>
      <c r="C140" s="387">
        <v>7100</v>
      </c>
      <c r="D140" s="388">
        <v>8100</v>
      </c>
      <c r="E140" s="881">
        <v>1711</v>
      </c>
      <c r="F140" s="881"/>
      <c r="G140" s="881">
        <v>1198</v>
      </c>
      <c r="H140" s="881"/>
      <c r="I140" s="875">
        <f>G140*(1-J$4)</f>
        <v>1198</v>
      </c>
      <c r="J140" s="876" t="e">
        <f>H140*(1-#REF!)</f>
        <v>#REF!</v>
      </c>
      <c r="K140" s="620">
        <f>I140*'Меню '!$K$3</f>
        <v>83860</v>
      </c>
    </row>
    <row r="141" spans="1:11" ht="15" customHeight="1" thickBot="1">
      <c r="A141" s="813" t="s">
        <v>841</v>
      </c>
      <c r="B141" s="814"/>
      <c r="C141" s="814"/>
      <c r="D141" s="814"/>
      <c r="E141" s="814"/>
      <c r="F141" s="814"/>
      <c r="G141" s="814"/>
      <c r="H141" s="814"/>
      <c r="I141" s="814"/>
      <c r="J141" s="815"/>
      <c r="K141" s="620"/>
    </row>
    <row r="142" spans="1:11" ht="15">
      <c r="A142" s="378" t="s">
        <v>52</v>
      </c>
      <c r="B142" s="379" t="s">
        <v>64</v>
      </c>
      <c r="C142" s="380">
        <v>2500</v>
      </c>
      <c r="D142" s="381">
        <v>3000</v>
      </c>
      <c r="E142" s="961">
        <v>1590</v>
      </c>
      <c r="F142" s="961"/>
      <c r="G142" s="879">
        <v>1113</v>
      </c>
      <c r="H142" s="879"/>
      <c r="I142" s="962">
        <f>G142*(1-J$4)</f>
        <v>1113</v>
      </c>
      <c r="J142" s="963" t="e">
        <f>H142*(1-#REF!)</f>
        <v>#REF!</v>
      </c>
      <c r="K142" s="620">
        <f>I142*'Меню '!$K$3</f>
        <v>77910</v>
      </c>
    </row>
    <row r="143" spans="1:11" ht="15">
      <c r="A143" s="85" t="s">
        <v>53</v>
      </c>
      <c r="B143" s="327" t="s">
        <v>64</v>
      </c>
      <c r="C143" s="321">
        <v>3500</v>
      </c>
      <c r="D143" s="332">
        <v>4000</v>
      </c>
      <c r="E143" s="787">
        <v>1807</v>
      </c>
      <c r="F143" s="787"/>
      <c r="G143" s="858">
        <v>1265</v>
      </c>
      <c r="H143" s="858"/>
      <c r="I143" s="789">
        <f>G143*(1-J$4)</f>
        <v>1265</v>
      </c>
      <c r="J143" s="790" t="e">
        <f>H143*(1-#REF!)</f>
        <v>#REF!</v>
      </c>
      <c r="K143" s="620">
        <f>I143*'Меню '!$K$3</f>
        <v>88550</v>
      </c>
    </row>
    <row r="144" spans="1:11" ht="15">
      <c r="A144" s="382" t="s">
        <v>54</v>
      </c>
      <c r="B144" s="370" t="s">
        <v>64</v>
      </c>
      <c r="C144" s="383">
        <v>5000</v>
      </c>
      <c r="D144" s="384">
        <v>5900</v>
      </c>
      <c r="E144" s="791">
        <v>2120</v>
      </c>
      <c r="F144" s="791"/>
      <c r="G144" s="792">
        <v>1484</v>
      </c>
      <c r="H144" s="792"/>
      <c r="I144" s="793">
        <f>G144*(1-J$4)</f>
        <v>1484</v>
      </c>
      <c r="J144" s="794" t="e">
        <f>H144*(1-#REF!)</f>
        <v>#REF!</v>
      </c>
      <c r="K144" s="620">
        <f>I144*'Меню '!$K$3</f>
        <v>103880</v>
      </c>
    </row>
    <row r="145" spans="1:11" ht="15">
      <c r="A145" s="85" t="s">
        <v>60</v>
      </c>
      <c r="B145" s="327" t="s">
        <v>64</v>
      </c>
      <c r="C145" s="321">
        <v>5500</v>
      </c>
      <c r="D145" s="332">
        <v>6900</v>
      </c>
      <c r="E145" s="787">
        <v>2477</v>
      </c>
      <c r="F145" s="787"/>
      <c r="G145" s="858">
        <v>1734</v>
      </c>
      <c r="H145" s="858"/>
      <c r="I145" s="789">
        <f>G145*(1-J$4)</f>
        <v>1734</v>
      </c>
      <c r="J145" s="790" t="e">
        <f>H145*(1-#REF!)</f>
        <v>#REF!</v>
      </c>
      <c r="K145" s="620">
        <f>I145*'Меню '!$K$3</f>
        <v>121380</v>
      </c>
    </row>
    <row r="146" spans="1:11" ht="15.75" thickBot="1">
      <c r="A146" s="385" t="s">
        <v>62</v>
      </c>
      <c r="B146" s="386" t="s">
        <v>64</v>
      </c>
      <c r="C146" s="387">
        <v>7100</v>
      </c>
      <c r="D146" s="388">
        <v>8100</v>
      </c>
      <c r="E146" s="873">
        <v>2744</v>
      </c>
      <c r="F146" s="873"/>
      <c r="G146" s="874">
        <v>1921</v>
      </c>
      <c r="H146" s="874"/>
      <c r="I146" s="875">
        <f>G146*(1-J$4)</f>
        <v>1921</v>
      </c>
      <c r="J146" s="876" t="e">
        <f>H146*(1-#REF!)</f>
        <v>#REF!</v>
      </c>
      <c r="K146" s="620">
        <f>I146*'Меню '!$K$3</f>
        <v>134470</v>
      </c>
    </row>
    <row r="147" spans="1:11" ht="15" customHeight="1" thickBot="1">
      <c r="A147" s="801"/>
      <c r="B147" s="802"/>
      <c r="C147" s="802"/>
      <c r="D147" s="802"/>
      <c r="E147" s="802"/>
      <c r="F147" s="802"/>
      <c r="G147" s="802"/>
      <c r="H147" s="802"/>
      <c r="I147" s="802"/>
      <c r="J147" s="803"/>
      <c r="K147" s="620"/>
    </row>
    <row r="148" spans="1:11" ht="15" customHeight="1" thickBot="1">
      <c r="A148" s="987" t="s">
        <v>476</v>
      </c>
      <c r="B148" s="988"/>
      <c r="C148" s="988"/>
      <c r="D148" s="988"/>
      <c r="E148" s="988"/>
      <c r="F148" s="988"/>
      <c r="G148" s="988"/>
      <c r="H148" s="988"/>
      <c r="I148" s="988"/>
      <c r="J148" s="989"/>
      <c r="K148" s="620"/>
    </row>
    <row r="149" spans="1:11" s="4" customFormat="1" ht="15.75" thickBot="1">
      <c r="A149" s="990" t="s">
        <v>7</v>
      </c>
      <c r="B149" s="991"/>
      <c r="C149" s="991"/>
      <c r="D149" s="991"/>
      <c r="E149" s="991"/>
      <c r="F149" s="991"/>
      <c r="G149" s="991"/>
      <c r="H149" s="991"/>
      <c r="I149" s="991"/>
      <c r="J149" s="992"/>
      <c r="K149" s="620"/>
    </row>
    <row r="150" spans="1:11" ht="15">
      <c r="A150" s="458" t="s">
        <v>17</v>
      </c>
      <c r="B150" s="451" t="s">
        <v>9</v>
      </c>
      <c r="C150" s="461">
        <v>1500</v>
      </c>
      <c r="D150" s="462">
        <v>2500</v>
      </c>
      <c r="E150" s="998">
        <v>595</v>
      </c>
      <c r="F150" s="998"/>
      <c r="G150" s="999">
        <v>417</v>
      </c>
      <c r="H150" s="999"/>
      <c r="I150" s="856">
        <f aca="true" t="shared" si="2" ref="I150:I157">G150*(1-J$4)</f>
        <v>417</v>
      </c>
      <c r="J150" s="857" t="e">
        <f>H150*(1-#REF!)</f>
        <v>#REF!</v>
      </c>
      <c r="K150" s="620">
        <f>I150*'Меню '!$K$3</f>
        <v>29190</v>
      </c>
    </row>
    <row r="151" spans="1:11" ht="15">
      <c r="A151" s="85" t="s">
        <v>18</v>
      </c>
      <c r="B151" s="327" t="s">
        <v>9</v>
      </c>
      <c r="C151" s="321">
        <v>2000</v>
      </c>
      <c r="D151" s="332">
        <v>3200</v>
      </c>
      <c r="E151" s="787">
        <v>595</v>
      </c>
      <c r="F151" s="787"/>
      <c r="G151" s="788">
        <v>417</v>
      </c>
      <c r="H151" s="788"/>
      <c r="I151" s="789">
        <f t="shared" si="2"/>
        <v>417</v>
      </c>
      <c r="J151" s="790" t="e">
        <f>H151*(1-#REF!)</f>
        <v>#REF!</v>
      </c>
      <c r="K151" s="620">
        <f>I151*'Меню '!$K$3</f>
        <v>29190</v>
      </c>
    </row>
    <row r="152" spans="1:11" ht="15">
      <c r="A152" s="382" t="s">
        <v>19</v>
      </c>
      <c r="B152" s="370" t="s">
        <v>9</v>
      </c>
      <c r="C152" s="383">
        <v>2200</v>
      </c>
      <c r="D152" s="384">
        <v>2500</v>
      </c>
      <c r="E152" s="791">
        <v>614</v>
      </c>
      <c r="F152" s="791"/>
      <c r="G152" s="792">
        <v>430</v>
      </c>
      <c r="H152" s="792"/>
      <c r="I152" s="793">
        <f t="shared" si="2"/>
        <v>430</v>
      </c>
      <c r="J152" s="794" t="e">
        <f>H152*(1-#REF!)</f>
        <v>#REF!</v>
      </c>
      <c r="K152" s="620">
        <f>I152*'Меню '!$K$3</f>
        <v>30100</v>
      </c>
    </row>
    <row r="153" spans="1:11" ht="15">
      <c r="A153" s="85" t="s">
        <v>20</v>
      </c>
      <c r="B153" s="327" t="s">
        <v>9</v>
      </c>
      <c r="C153" s="321">
        <v>2200</v>
      </c>
      <c r="D153" s="332">
        <v>2500</v>
      </c>
      <c r="E153" s="787">
        <v>614</v>
      </c>
      <c r="F153" s="787"/>
      <c r="G153" s="788">
        <v>430</v>
      </c>
      <c r="H153" s="788"/>
      <c r="I153" s="789">
        <f t="shared" si="2"/>
        <v>430</v>
      </c>
      <c r="J153" s="790" t="e">
        <f>H153*(1-#REF!)</f>
        <v>#REF!</v>
      </c>
      <c r="K153" s="620">
        <f>I153*'Меню '!$K$3</f>
        <v>30100</v>
      </c>
    </row>
    <row r="154" spans="1:11" ht="15">
      <c r="A154" s="382" t="s">
        <v>21</v>
      </c>
      <c r="B154" s="370" t="s">
        <v>9</v>
      </c>
      <c r="C154" s="383">
        <v>2200</v>
      </c>
      <c r="D154" s="384">
        <v>2500</v>
      </c>
      <c r="E154" s="791">
        <v>642</v>
      </c>
      <c r="F154" s="791"/>
      <c r="G154" s="792">
        <v>449</v>
      </c>
      <c r="H154" s="792"/>
      <c r="I154" s="793">
        <f t="shared" si="2"/>
        <v>449</v>
      </c>
      <c r="J154" s="794" t="e">
        <f>H154*(1-#REF!)</f>
        <v>#REF!</v>
      </c>
      <c r="K154" s="620">
        <f>I154*'Меню '!$K$3</f>
        <v>31430</v>
      </c>
    </row>
    <row r="155" spans="1:11" ht="15">
      <c r="A155" s="308" t="s">
        <v>688</v>
      </c>
      <c r="B155" s="327" t="s">
        <v>9</v>
      </c>
      <c r="C155" s="321">
        <v>2200</v>
      </c>
      <c r="D155" s="332">
        <v>2500</v>
      </c>
      <c r="E155" s="787">
        <v>614</v>
      </c>
      <c r="F155" s="787"/>
      <c r="G155" s="788">
        <v>430</v>
      </c>
      <c r="H155" s="788"/>
      <c r="I155" s="789">
        <f t="shared" si="2"/>
        <v>430</v>
      </c>
      <c r="J155" s="790" t="e">
        <f>H155*(1-#REF!)</f>
        <v>#REF!</v>
      </c>
      <c r="K155" s="620">
        <f>I155*'Меню '!$K$3</f>
        <v>30100</v>
      </c>
    </row>
    <row r="156" spans="1:11" ht="15">
      <c r="A156" s="463" t="s">
        <v>689</v>
      </c>
      <c r="B156" s="370" t="s">
        <v>9</v>
      </c>
      <c r="C156" s="383">
        <v>2200</v>
      </c>
      <c r="D156" s="384">
        <v>2500</v>
      </c>
      <c r="E156" s="791">
        <v>614</v>
      </c>
      <c r="F156" s="791"/>
      <c r="G156" s="792">
        <v>430</v>
      </c>
      <c r="H156" s="792"/>
      <c r="I156" s="793">
        <f t="shared" si="2"/>
        <v>430</v>
      </c>
      <c r="J156" s="794" t="e">
        <f>H156*(1-#REF!)</f>
        <v>#REF!</v>
      </c>
      <c r="K156" s="620">
        <f>I156*'Меню '!$K$3</f>
        <v>30100</v>
      </c>
    </row>
    <row r="157" spans="1:11" ht="15.75" thickBot="1">
      <c r="A157" s="427" t="s">
        <v>690</v>
      </c>
      <c r="B157" s="418" t="s">
        <v>9</v>
      </c>
      <c r="C157" s="173">
        <v>2200</v>
      </c>
      <c r="D157" s="464">
        <v>2500</v>
      </c>
      <c r="E157" s="780">
        <v>642</v>
      </c>
      <c r="F157" s="780"/>
      <c r="G157" s="781">
        <v>449</v>
      </c>
      <c r="H157" s="781"/>
      <c r="I157" s="782">
        <f t="shared" si="2"/>
        <v>449</v>
      </c>
      <c r="J157" s="783" t="e">
        <f>H157*(1-#REF!)</f>
        <v>#REF!</v>
      </c>
      <c r="K157" s="620">
        <f>I157*'Меню '!$K$3</f>
        <v>31430</v>
      </c>
    </row>
    <row r="158" spans="1:10" ht="15" customHeight="1" thickBot="1">
      <c r="A158" s="798" t="s">
        <v>479</v>
      </c>
      <c r="B158" s="799"/>
      <c r="C158" s="799"/>
      <c r="D158" s="799"/>
      <c r="E158" s="799"/>
      <c r="F158" s="799"/>
      <c r="G158" s="799"/>
      <c r="H158" s="799"/>
      <c r="I158" s="799"/>
      <c r="J158" s="800"/>
    </row>
    <row r="159" spans="1:11" ht="15">
      <c r="A159" s="450" t="s">
        <v>504</v>
      </c>
      <c r="B159" s="451" t="s">
        <v>9</v>
      </c>
      <c r="C159" s="866">
        <v>2500</v>
      </c>
      <c r="D159" s="868">
        <v>3400</v>
      </c>
      <c r="E159" s="465">
        <v>1212</v>
      </c>
      <c r="F159" s="842">
        <f>E159+E160</f>
        <v>1575</v>
      </c>
      <c r="G159" s="466">
        <v>848</v>
      </c>
      <c r="H159" s="842">
        <f>G159+G160</f>
        <v>1102</v>
      </c>
      <c r="I159" s="454">
        <f aca="true" t="shared" si="3" ref="I159:I164">G159*(1-J$4)</f>
        <v>848</v>
      </c>
      <c r="J159" s="844">
        <f>I159+I160</f>
        <v>1102</v>
      </c>
      <c r="K159" s="644">
        <f>J159*'Меню '!$K$3</f>
        <v>77140</v>
      </c>
    </row>
    <row r="160" spans="1:11" ht="15">
      <c r="A160" s="455" t="s">
        <v>22</v>
      </c>
      <c r="B160" s="370" t="s">
        <v>503</v>
      </c>
      <c r="C160" s="867"/>
      <c r="D160" s="869"/>
      <c r="E160" s="371">
        <v>363</v>
      </c>
      <c r="F160" s="843"/>
      <c r="G160" s="389">
        <v>254</v>
      </c>
      <c r="H160" s="843"/>
      <c r="I160" s="373">
        <f t="shared" si="3"/>
        <v>254</v>
      </c>
      <c r="J160" s="845"/>
      <c r="K160" s="644"/>
    </row>
    <row r="161" spans="1:11" ht="15">
      <c r="A161" s="411" t="s">
        <v>505</v>
      </c>
      <c r="B161" s="327" t="s">
        <v>9</v>
      </c>
      <c r="C161" s="749">
        <v>3500</v>
      </c>
      <c r="D161" s="870">
        <v>4000</v>
      </c>
      <c r="E161" s="348">
        <v>1445</v>
      </c>
      <c r="F161" s="854">
        <f>E161+E162</f>
        <v>1808</v>
      </c>
      <c r="G161" s="349">
        <v>1012</v>
      </c>
      <c r="H161" s="854">
        <f>G161+G162</f>
        <v>1266</v>
      </c>
      <c r="I161" s="356">
        <f t="shared" si="3"/>
        <v>1012</v>
      </c>
      <c r="J161" s="846">
        <f>I161+I162</f>
        <v>1266</v>
      </c>
      <c r="K161" s="644">
        <f>J161*'Меню '!$K$3</f>
        <v>88620</v>
      </c>
    </row>
    <row r="162" spans="1:11" ht="15">
      <c r="A162" s="411" t="s">
        <v>22</v>
      </c>
      <c r="B162" s="327" t="s">
        <v>503</v>
      </c>
      <c r="C162" s="749"/>
      <c r="D162" s="870"/>
      <c r="E162" s="348">
        <v>363</v>
      </c>
      <c r="F162" s="854"/>
      <c r="G162" s="349">
        <v>254</v>
      </c>
      <c r="H162" s="854"/>
      <c r="I162" s="356">
        <f t="shared" si="3"/>
        <v>254</v>
      </c>
      <c r="J162" s="846"/>
      <c r="K162" s="644"/>
    </row>
    <row r="163" spans="1:11" ht="15">
      <c r="A163" s="455" t="s">
        <v>506</v>
      </c>
      <c r="B163" s="370" t="s">
        <v>9</v>
      </c>
      <c r="C163" s="863">
        <v>4800</v>
      </c>
      <c r="D163" s="869">
        <v>6000</v>
      </c>
      <c r="E163" s="371">
        <v>1686</v>
      </c>
      <c r="F163" s="843">
        <f>E163+E164</f>
        <v>2049</v>
      </c>
      <c r="G163" s="389">
        <v>1180</v>
      </c>
      <c r="H163" s="843">
        <f>G163+G164</f>
        <v>1434</v>
      </c>
      <c r="I163" s="373">
        <f t="shared" si="3"/>
        <v>1180</v>
      </c>
      <c r="J163" s="845">
        <f>I163+I164</f>
        <v>1434</v>
      </c>
      <c r="K163" s="644">
        <f>J163*'Меню '!$K$3</f>
        <v>100380</v>
      </c>
    </row>
    <row r="164" spans="1:11" ht="15.75" thickBot="1">
      <c r="A164" s="456" t="s">
        <v>22</v>
      </c>
      <c r="B164" s="442" t="s">
        <v>503</v>
      </c>
      <c r="C164" s="872"/>
      <c r="D164" s="871"/>
      <c r="E164" s="467">
        <v>363</v>
      </c>
      <c r="F164" s="855"/>
      <c r="G164" s="460">
        <v>254</v>
      </c>
      <c r="H164" s="855"/>
      <c r="I164" s="445">
        <f t="shared" si="3"/>
        <v>254</v>
      </c>
      <c r="J164" s="853"/>
      <c r="K164" s="644"/>
    </row>
    <row r="165" spans="1:10" ht="15.75" customHeight="1" thickBot="1">
      <c r="A165" s="795"/>
      <c r="B165" s="796"/>
      <c r="C165" s="796"/>
      <c r="D165" s="796"/>
      <c r="E165" s="796"/>
      <c r="F165" s="796"/>
      <c r="G165" s="796"/>
      <c r="H165" s="796"/>
      <c r="I165" s="796"/>
      <c r="J165" s="797"/>
    </row>
    <row r="166" spans="1:10" ht="15.75" customHeight="1" thickBot="1">
      <c r="A166" s="958" t="s">
        <v>564</v>
      </c>
      <c r="B166" s="959"/>
      <c r="C166" s="959"/>
      <c r="D166" s="959"/>
      <c r="E166" s="959"/>
      <c r="F166" s="959"/>
      <c r="G166" s="959"/>
      <c r="H166" s="959"/>
      <c r="I166" s="959"/>
      <c r="J166" s="960"/>
    </row>
    <row r="167" spans="1:11" ht="15">
      <c r="A167" s="674" t="s">
        <v>389</v>
      </c>
      <c r="B167" s="468" t="s">
        <v>64</v>
      </c>
      <c r="C167" s="665">
        <v>3300</v>
      </c>
      <c r="D167" s="666">
        <v>4000</v>
      </c>
      <c r="E167" s="956">
        <v>1984</v>
      </c>
      <c r="F167" s="957"/>
      <c r="G167" s="946">
        <v>1389</v>
      </c>
      <c r="H167" s="947"/>
      <c r="I167" s="948">
        <f>G167*(1-J$4)</f>
        <v>1389</v>
      </c>
      <c r="J167" s="949"/>
      <c r="K167" s="644">
        <f>I167*'Меню '!$K$3</f>
        <v>97230</v>
      </c>
    </row>
    <row r="168" spans="1:11" ht="15">
      <c r="A168" s="668"/>
      <c r="B168" s="398" t="s">
        <v>65</v>
      </c>
      <c r="C168" s="662"/>
      <c r="D168" s="657"/>
      <c r="E168" s="920"/>
      <c r="F168" s="921"/>
      <c r="G168" s="944"/>
      <c r="H168" s="945"/>
      <c r="I168" s="916"/>
      <c r="J168" s="917"/>
      <c r="K168" s="644"/>
    </row>
    <row r="169" spans="1:11" ht="15">
      <c r="A169" s="669" t="s">
        <v>390</v>
      </c>
      <c r="B169" s="392" t="s">
        <v>64</v>
      </c>
      <c r="C169" s="658">
        <v>4000</v>
      </c>
      <c r="D169" s="660">
        <v>4500</v>
      </c>
      <c r="E169" s="926">
        <v>2328</v>
      </c>
      <c r="F169" s="927"/>
      <c r="G169" s="952">
        <v>1630</v>
      </c>
      <c r="H169" s="953"/>
      <c r="I169" s="902">
        <f>G169*(1-J$4)</f>
        <v>1630</v>
      </c>
      <c r="J169" s="903"/>
      <c r="K169" s="644">
        <f>I169*'Меню '!$K$3</f>
        <v>114100</v>
      </c>
    </row>
    <row r="170" spans="1:11" ht="15">
      <c r="A170" s="670"/>
      <c r="B170" s="391" t="s">
        <v>65</v>
      </c>
      <c r="C170" s="659"/>
      <c r="D170" s="661"/>
      <c r="E170" s="928"/>
      <c r="F170" s="929"/>
      <c r="G170" s="954"/>
      <c r="H170" s="955"/>
      <c r="I170" s="904"/>
      <c r="J170" s="905"/>
      <c r="K170" s="644"/>
    </row>
    <row r="171" spans="1:11" ht="15">
      <c r="A171" s="667" t="s">
        <v>391</v>
      </c>
      <c r="B171" s="399" t="s">
        <v>64</v>
      </c>
      <c r="C171" s="653">
        <v>5300</v>
      </c>
      <c r="D171" s="655">
        <v>6400</v>
      </c>
      <c r="E171" s="918">
        <v>2979</v>
      </c>
      <c r="F171" s="919"/>
      <c r="G171" s="942">
        <v>2085</v>
      </c>
      <c r="H171" s="943"/>
      <c r="I171" s="914">
        <f>G171*(1-J$4)</f>
        <v>2085</v>
      </c>
      <c r="J171" s="915"/>
      <c r="K171" s="644">
        <f>I171*'Меню '!$K$3</f>
        <v>145950</v>
      </c>
    </row>
    <row r="172" spans="1:11" ht="15">
      <c r="A172" s="668"/>
      <c r="B172" s="398" t="s">
        <v>65</v>
      </c>
      <c r="C172" s="662"/>
      <c r="D172" s="657"/>
      <c r="E172" s="920"/>
      <c r="F172" s="921"/>
      <c r="G172" s="944"/>
      <c r="H172" s="945"/>
      <c r="I172" s="916"/>
      <c r="J172" s="917"/>
      <c r="K172" s="644"/>
    </row>
    <row r="173" spans="1:11" ht="15">
      <c r="A173" s="669" t="s">
        <v>392</v>
      </c>
      <c r="B173" s="392" t="s">
        <v>64</v>
      </c>
      <c r="C173" s="658">
        <v>5400</v>
      </c>
      <c r="D173" s="660">
        <v>7000</v>
      </c>
      <c r="E173" s="926">
        <v>3249</v>
      </c>
      <c r="F173" s="927"/>
      <c r="G173" s="930">
        <v>2274</v>
      </c>
      <c r="H173" s="931"/>
      <c r="I173" s="902">
        <f>G173*(1-J$4)</f>
        <v>2274</v>
      </c>
      <c r="J173" s="903"/>
      <c r="K173" s="644">
        <f>I173*'Меню '!$K$3</f>
        <v>159180</v>
      </c>
    </row>
    <row r="174" spans="1:11" ht="15">
      <c r="A174" s="670"/>
      <c r="B174" s="391" t="s">
        <v>66</v>
      </c>
      <c r="C174" s="659"/>
      <c r="D174" s="661"/>
      <c r="E174" s="928"/>
      <c r="F174" s="929"/>
      <c r="G174" s="932"/>
      <c r="H174" s="933"/>
      <c r="I174" s="904"/>
      <c r="J174" s="905"/>
      <c r="K174" s="644"/>
    </row>
    <row r="175" spans="1:11" ht="15">
      <c r="A175" s="667" t="s">
        <v>393</v>
      </c>
      <c r="B175" s="399" t="s">
        <v>64</v>
      </c>
      <c r="C175" s="653">
        <v>6800</v>
      </c>
      <c r="D175" s="655">
        <v>8600</v>
      </c>
      <c r="E175" s="918">
        <v>3770</v>
      </c>
      <c r="F175" s="919"/>
      <c r="G175" s="922">
        <v>2639</v>
      </c>
      <c r="H175" s="923"/>
      <c r="I175" s="914">
        <f>G175*(1-J$4)</f>
        <v>2639</v>
      </c>
      <c r="J175" s="915"/>
      <c r="K175" s="644">
        <f>I175*'Меню '!$K$3</f>
        <v>184730</v>
      </c>
    </row>
    <row r="176" spans="1:11" ht="15">
      <c r="A176" s="668"/>
      <c r="B176" s="398" t="s">
        <v>66</v>
      </c>
      <c r="C176" s="662"/>
      <c r="D176" s="657"/>
      <c r="E176" s="920"/>
      <c r="F176" s="921"/>
      <c r="G176" s="924"/>
      <c r="H176" s="925"/>
      <c r="I176" s="916"/>
      <c r="J176" s="917"/>
      <c r="K176" s="644"/>
    </row>
    <row r="177" spans="1:11" ht="15">
      <c r="A177" s="669" t="s">
        <v>394</v>
      </c>
      <c r="B177" s="392" t="s">
        <v>64</v>
      </c>
      <c r="C177" s="658">
        <v>7200</v>
      </c>
      <c r="D177" s="660">
        <v>8600</v>
      </c>
      <c r="E177" s="934">
        <v>4374</v>
      </c>
      <c r="F177" s="935"/>
      <c r="G177" s="938">
        <v>3062</v>
      </c>
      <c r="H177" s="939"/>
      <c r="I177" s="902">
        <f>G177*(1-J$4)</f>
        <v>3062</v>
      </c>
      <c r="J177" s="903"/>
      <c r="K177" s="644">
        <f>I177*'Меню '!$K$3</f>
        <v>214340</v>
      </c>
    </row>
    <row r="178" spans="1:11" ht="15">
      <c r="A178" s="670"/>
      <c r="B178" s="391" t="s">
        <v>67</v>
      </c>
      <c r="C178" s="659"/>
      <c r="D178" s="661"/>
      <c r="E178" s="936"/>
      <c r="F178" s="937"/>
      <c r="G178" s="940"/>
      <c r="H178" s="941"/>
      <c r="I178" s="904"/>
      <c r="J178" s="905"/>
      <c r="K178" s="644"/>
    </row>
    <row r="179" spans="1:11" ht="15">
      <c r="A179" s="667" t="s">
        <v>395</v>
      </c>
      <c r="B179" s="399" t="s">
        <v>64</v>
      </c>
      <c r="C179" s="653">
        <v>8300</v>
      </c>
      <c r="D179" s="655">
        <v>9000</v>
      </c>
      <c r="E179" s="918">
        <v>5561</v>
      </c>
      <c r="F179" s="919"/>
      <c r="G179" s="922">
        <v>3893</v>
      </c>
      <c r="H179" s="923"/>
      <c r="I179" s="914">
        <f>G179*(1-J$4)</f>
        <v>3893</v>
      </c>
      <c r="J179" s="915"/>
      <c r="K179" s="644">
        <f>I179*'Меню '!$K$3</f>
        <v>272510</v>
      </c>
    </row>
    <row r="180" spans="1:11" ht="15">
      <c r="A180" s="668"/>
      <c r="B180" s="398" t="s">
        <v>67</v>
      </c>
      <c r="C180" s="662"/>
      <c r="D180" s="657"/>
      <c r="E180" s="920"/>
      <c r="F180" s="921"/>
      <c r="G180" s="924"/>
      <c r="H180" s="925"/>
      <c r="I180" s="916"/>
      <c r="J180" s="917"/>
      <c r="K180" s="644"/>
    </row>
    <row r="181" spans="1:11" ht="15">
      <c r="A181" s="669" t="s">
        <v>396</v>
      </c>
      <c r="B181" s="392" t="s">
        <v>64</v>
      </c>
      <c r="C181" s="658">
        <v>10200</v>
      </c>
      <c r="D181" s="660">
        <v>10500</v>
      </c>
      <c r="E181" s="926">
        <v>7611</v>
      </c>
      <c r="F181" s="927"/>
      <c r="G181" s="930">
        <v>5328</v>
      </c>
      <c r="H181" s="931"/>
      <c r="I181" s="902">
        <f>G181*(1-J$4)</f>
        <v>5328</v>
      </c>
      <c r="J181" s="903"/>
      <c r="K181" s="644">
        <f>I181*'Меню '!$K$3</f>
        <v>372960</v>
      </c>
    </row>
    <row r="182" spans="1:11" ht="15">
      <c r="A182" s="670"/>
      <c r="B182" s="391" t="s">
        <v>68</v>
      </c>
      <c r="C182" s="659"/>
      <c r="D182" s="661"/>
      <c r="E182" s="928"/>
      <c r="F182" s="929"/>
      <c r="G182" s="932"/>
      <c r="H182" s="933"/>
      <c r="I182" s="904"/>
      <c r="J182" s="905"/>
      <c r="K182" s="644"/>
    </row>
    <row r="183" spans="1:11" ht="15">
      <c r="A183" s="667" t="s">
        <v>397</v>
      </c>
      <c r="B183" s="399" t="s">
        <v>64</v>
      </c>
      <c r="C183" s="653">
        <v>12200</v>
      </c>
      <c r="D183" s="655">
        <v>14000</v>
      </c>
      <c r="E183" s="918">
        <v>8903</v>
      </c>
      <c r="F183" s="919"/>
      <c r="G183" s="922">
        <v>6232</v>
      </c>
      <c r="H183" s="923"/>
      <c r="I183" s="914">
        <f>G183*(1-J$4)</f>
        <v>6232</v>
      </c>
      <c r="J183" s="915"/>
      <c r="K183" s="644">
        <f>I183*'Меню '!$K$3</f>
        <v>436240</v>
      </c>
    </row>
    <row r="184" spans="1:11" ht="15">
      <c r="A184" s="671"/>
      <c r="B184" s="399" t="s">
        <v>69</v>
      </c>
      <c r="C184" s="654"/>
      <c r="D184" s="656"/>
      <c r="E184" s="920"/>
      <c r="F184" s="921"/>
      <c r="G184" s="924"/>
      <c r="H184" s="925"/>
      <c r="I184" s="916"/>
      <c r="J184" s="917"/>
      <c r="K184" s="644"/>
    </row>
    <row r="185" spans="1:11" ht="15">
      <c r="A185" s="672" t="s">
        <v>320</v>
      </c>
      <c r="B185" s="393" t="s">
        <v>64</v>
      </c>
      <c r="C185" s="645">
        <v>14000</v>
      </c>
      <c r="D185" s="647">
        <v>16000</v>
      </c>
      <c r="E185" s="888">
        <v>9647</v>
      </c>
      <c r="F185" s="889"/>
      <c r="G185" s="892">
        <v>6753</v>
      </c>
      <c r="H185" s="893"/>
      <c r="I185" s="902">
        <f>G185*(1-J$4)</f>
        <v>6753</v>
      </c>
      <c r="J185" s="903"/>
      <c r="K185" s="644">
        <f>I185*'Меню '!$K$3</f>
        <v>472710</v>
      </c>
    </row>
    <row r="186" spans="1:11" ht="15">
      <c r="A186" s="673"/>
      <c r="B186" s="394" t="s">
        <v>70</v>
      </c>
      <c r="C186" s="646"/>
      <c r="D186" s="648"/>
      <c r="E186" s="890"/>
      <c r="F186" s="891"/>
      <c r="G186" s="894"/>
      <c r="H186" s="895"/>
      <c r="I186" s="904"/>
      <c r="J186" s="905"/>
      <c r="K186" s="644"/>
    </row>
    <row r="187" spans="1:11" ht="15">
      <c r="A187" s="663" t="s">
        <v>322</v>
      </c>
      <c r="B187" s="400" t="s">
        <v>64</v>
      </c>
      <c r="C187" s="649">
        <v>14000</v>
      </c>
      <c r="D187" s="651">
        <v>16000</v>
      </c>
      <c r="E187" s="906">
        <v>10614</v>
      </c>
      <c r="F187" s="907"/>
      <c r="G187" s="910">
        <v>7430</v>
      </c>
      <c r="H187" s="911"/>
      <c r="I187" s="914">
        <f>G187*(1-J$4)</f>
        <v>7430</v>
      </c>
      <c r="J187" s="915"/>
      <c r="K187" s="644">
        <f>I187*'Меню '!$K$3</f>
        <v>520100</v>
      </c>
    </row>
    <row r="188" spans="1:11" ht="15">
      <c r="A188" s="664"/>
      <c r="B188" s="401" t="s">
        <v>70</v>
      </c>
      <c r="C188" s="650"/>
      <c r="D188" s="652"/>
      <c r="E188" s="908"/>
      <c r="F188" s="909"/>
      <c r="G188" s="912"/>
      <c r="H188" s="913"/>
      <c r="I188" s="916"/>
      <c r="J188" s="917"/>
      <c r="K188" s="644"/>
    </row>
    <row r="189" spans="1:11" ht="15">
      <c r="A189" s="672" t="s">
        <v>323</v>
      </c>
      <c r="B189" s="393" t="s">
        <v>64</v>
      </c>
      <c r="C189" s="645">
        <v>15500</v>
      </c>
      <c r="D189" s="647">
        <v>18000</v>
      </c>
      <c r="E189" s="888">
        <v>11411</v>
      </c>
      <c r="F189" s="889"/>
      <c r="G189" s="892">
        <v>7988</v>
      </c>
      <c r="H189" s="893"/>
      <c r="I189" s="902">
        <f>G189*(1-J$4)</f>
        <v>7988</v>
      </c>
      <c r="J189" s="903"/>
      <c r="K189" s="644">
        <f>I189*'Меню '!$K$3</f>
        <v>559160</v>
      </c>
    </row>
    <row r="190" spans="1:11" ht="15">
      <c r="A190" s="673"/>
      <c r="B190" s="394" t="s">
        <v>70</v>
      </c>
      <c r="C190" s="646"/>
      <c r="D190" s="648"/>
      <c r="E190" s="890"/>
      <c r="F190" s="891"/>
      <c r="G190" s="894"/>
      <c r="H190" s="895"/>
      <c r="I190" s="904"/>
      <c r="J190" s="905"/>
      <c r="K190" s="644"/>
    </row>
    <row r="191" spans="1:11" ht="15">
      <c r="A191" s="663" t="s">
        <v>324</v>
      </c>
      <c r="B191" s="400" t="s">
        <v>64</v>
      </c>
      <c r="C191" s="649">
        <v>15500</v>
      </c>
      <c r="D191" s="651">
        <v>18000</v>
      </c>
      <c r="E191" s="906">
        <v>11963</v>
      </c>
      <c r="F191" s="907"/>
      <c r="G191" s="910">
        <v>8374</v>
      </c>
      <c r="H191" s="911"/>
      <c r="I191" s="914">
        <f>G191*(1-J$4)</f>
        <v>8374</v>
      </c>
      <c r="J191" s="915"/>
      <c r="K191" s="644">
        <f>I191*'Меню '!$K$3</f>
        <v>586180</v>
      </c>
    </row>
    <row r="192" spans="1:11" ht="15">
      <c r="A192" s="664"/>
      <c r="B192" s="401" t="s">
        <v>70</v>
      </c>
      <c r="C192" s="650"/>
      <c r="D192" s="652"/>
      <c r="E192" s="908"/>
      <c r="F192" s="909"/>
      <c r="G192" s="912"/>
      <c r="H192" s="913"/>
      <c r="I192" s="916"/>
      <c r="J192" s="917"/>
      <c r="K192" s="644"/>
    </row>
    <row r="193" spans="1:11" ht="15">
      <c r="A193" s="85" t="s">
        <v>71</v>
      </c>
      <c r="B193" s="395" t="s">
        <v>559</v>
      </c>
      <c r="C193" s="321"/>
      <c r="D193" s="47"/>
      <c r="E193" s="882">
        <v>1296</v>
      </c>
      <c r="F193" s="883"/>
      <c r="G193" s="884">
        <v>907</v>
      </c>
      <c r="H193" s="885"/>
      <c r="I193" s="886">
        <f>G193*(1-J4)</f>
        <v>907</v>
      </c>
      <c r="J193" s="887"/>
      <c r="K193" s="620">
        <f>I193*'Меню '!$K$3</f>
        <v>63490</v>
      </c>
    </row>
    <row r="194" spans="1:11" ht="15.75" thickBot="1">
      <c r="A194" s="402" t="s">
        <v>325</v>
      </c>
      <c r="B194" s="403" t="s">
        <v>559</v>
      </c>
      <c r="C194" s="404"/>
      <c r="D194" s="405"/>
      <c r="E194" s="896">
        <v>1590</v>
      </c>
      <c r="F194" s="897"/>
      <c r="G194" s="898">
        <v>1113</v>
      </c>
      <c r="H194" s="899"/>
      <c r="I194" s="900">
        <f>G194*(1-J4)</f>
        <v>1113</v>
      </c>
      <c r="J194" s="901"/>
      <c r="K194" s="620">
        <f>I194*'Меню '!$K$3</f>
        <v>77910</v>
      </c>
    </row>
  </sheetData>
  <sheetProtection/>
  <mergeCells count="531">
    <mergeCell ref="G154:H154"/>
    <mergeCell ref="E150:F150"/>
    <mergeCell ref="G150:H150"/>
    <mergeCell ref="E151:F151"/>
    <mergeCell ref="G151:H151"/>
    <mergeCell ref="E152:F152"/>
    <mergeCell ref="G152:H152"/>
    <mergeCell ref="G140:H140"/>
    <mergeCell ref="I140:J140"/>
    <mergeCell ref="E142:F142"/>
    <mergeCell ref="C129:C130"/>
    <mergeCell ref="D129:D130"/>
    <mergeCell ref="D131:D132"/>
    <mergeCell ref="C131:C132"/>
    <mergeCell ref="D133:D134"/>
    <mergeCell ref="C133:C134"/>
    <mergeCell ref="G139:H139"/>
    <mergeCell ref="A121:J121"/>
    <mergeCell ref="C122:C123"/>
    <mergeCell ref="D122:D123"/>
    <mergeCell ref="A148:J148"/>
    <mergeCell ref="A149:J149"/>
    <mergeCell ref="C124:C125"/>
    <mergeCell ref="D124:D125"/>
    <mergeCell ref="C126:C127"/>
    <mergeCell ref="D126:D127"/>
    <mergeCell ref="I137:J137"/>
    <mergeCell ref="D117:D118"/>
    <mergeCell ref="C117:C118"/>
    <mergeCell ref="C119:C120"/>
    <mergeCell ref="D119:D120"/>
    <mergeCell ref="A47:J47"/>
    <mergeCell ref="A65:J65"/>
    <mergeCell ref="C50:C51"/>
    <mergeCell ref="C52:C53"/>
    <mergeCell ref="C54:C55"/>
    <mergeCell ref="D48:D49"/>
    <mergeCell ref="I142:J142"/>
    <mergeCell ref="I138:J138"/>
    <mergeCell ref="E145:F145"/>
    <mergeCell ref="A1:J1"/>
    <mergeCell ref="A2:E4"/>
    <mergeCell ref="E5:J5"/>
    <mergeCell ref="E6:F6"/>
    <mergeCell ref="G6:H6"/>
    <mergeCell ref="E137:F137"/>
    <mergeCell ref="B5:B7"/>
    <mergeCell ref="A166:J166"/>
    <mergeCell ref="C32:C33"/>
    <mergeCell ref="D32:D33"/>
    <mergeCell ref="C34:C35"/>
    <mergeCell ref="D34:D35"/>
    <mergeCell ref="F163:F164"/>
    <mergeCell ref="I139:J139"/>
    <mergeCell ref="E136:F136"/>
    <mergeCell ref="G136:H136"/>
    <mergeCell ref="I136:J136"/>
    <mergeCell ref="G167:H168"/>
    <mergeCell ref="I167:J168"/>
    <mergeCell ref="C36:C37"/>
    <mergeCell ref="D36:D37"/>
    <mergeCell ref="H163:H164"/>
    <mergeCell ref="E169:F170"/>
    <mergeCell ref="G169:H170"/>
    <mergeCell ref="I169:J170"/>
    <mergeCell ref="E167:F168"/>
    <mergeCell ref="F161:F162"/>
    <mergeCell ref="E171:F172"/>
    <mergeCell ref="G171:H172"/>
    <mergeCell ref="I171:J172"/>
    <mergeCell ref="E173:F174"/>
    <mergeCell ref="G173:H174"/>
    <mergeCell ref="I173:J174"/>
    <mergeCell ref="E175:F176"/>
    <mergeCell ref="G175:H176"/>
    <mergeCell ref="I175:J176"/>
    <mergeCell ref="E177:F178"/>
    <mergeCell ref="G177:H178"/>
    <mergeCell ref="I177:J178"/>
    <mergeCell ref="E179:F180"/>
    <mergeCell ref="G179:H180"/>
    <mergeCell ref="I179:J180"/>
    <mergeCell ref="E181:F182"/>
    <mergeCell ref="G181:H182"/>
    <mergeCell ref="I181:J182"/>
    <mergeCell ref="I185:J186"/>
    <mergeCell ref="E187:F188"/>
    <mergeCell ref="G187:H188"/>
    <mergeCell ref="I187:J188"/>
    <mergeCell ref="E183:F184"/>
    <mergeCell ref="G183:H184"/>
    <mergeCell ref="I183:J184"/>
    <mergeCell ref="E194:F194"/>
    <mergeCell ref="G194:H194"/>
    <mergeCell ref="I194:J194"/>
    <mergeCell ref="E189:F190"/>
    <mergeCell ref="G189:H190"/>
    <mergeCell ref="I189:J190"/>
    <mergeCell ref="E191:F192"/>
    <mergeCell ref="G191:H192"/>
    <mergeCell ref="I191:J192"/>
    <mergeCell ref="I143:J143"/>
    <mergeCell ref="G142:H142"/>
    <mergeCell ref="I144:J144"/>
    <mergeCell ref="E139:F139"/>
    <mergeCell ref="E140:F140"/>
    <mergeCell ref="E193:F193"/>
    <mergeCell ref="G193:H193"/>
    <mergeCell ref="I193:J193"/>
    <mergeCell ref="E185:F186"/>
    <mergeCell ref="G185:H186"/>
    <mergeCell ref="I146:J146"/>
    <mergeCell ref="J159:J160"/>
    <mergeCell ref="H161:H162"/>
    <mergeCell ref="J161:J162"/>
    <mergeCell ref="F159:F160"/>
    <mergeCell ref="G137:H137"/>
    <mergeCell ref="E138:F138"/>
    <mergeCell ref="G138:H138"/>
    <mergeCell ref="G145:H145"/>
    <mergeCell ref="I145:J145"/>
    <mergeCell ref="E144:F144"/>
    <mergeCell ref="G144:H144"/>
    <mergeCell ref="D161:D162"/>
    <mergeCell ref="D163:D164"/>
    <mergeCell ref="C163:C164"/>
    <mergeCell ref="E146:F146"/>
    <mergeCell ref="G146:H146"/>
    <mergeCell ref="E153:F153"/>
    <mergeCell ref="G153:H153"/>
    <mergeCell ref="E154:F154"/>
    <mergeCell ref="I154:J154"/>
    <mergeCell ref="E143:F143"/>
    <mergeCell ref="G143:H143"/>
    <mergeCell ref="J163:J164"/>
    <mergeCell ref="A114:J114"/>
    <mergeCell ref="C115:C116"/>
    <mergeCell ref="D115:D116"/>
    <mergeCell ref="F133:F134"/>
    <mergeCell ref="C159:C160"/>
    <mergeCell ref="D159:D160"/>
    <mergeCell ref="J133:J134"/>
    <mergeCell ref="H131:H132"/>
    <mergeCell ref="H133:H134"/>
    <mergeCell ref="F131:F132"/>
    <mergeCell ref="C161:C162"/>
    <mergeCell ref="H159:H160"/>
    <mergeCell ref="I150:J150"/>
    <mergeCell ref="I151:J151"/>
    <mergeCell ref="I152:J152"/>
    <mergeCell ref="I153:J153"/>
    <mergeCell ref="A24:J24"/>
    <mergeCell ref="A5:A7"/>
    <mergeCell ref="F129:F130"/>
    <mergeCell ref="H129:H130"/>
    <mergeCell ref="J129:J130"/>
    <mergeCell ref="J131:J132"/>
    <mergeCell ref="A113:J113"/>
    <mergeCell ref="A8:J8"/>
    <mergeCell ref="C5:C7"/>
    <mergeCell ref="D5:D7"/>
    <mergeCell ref="A141:J141"/>
    <mergeCell ref="A135:J135"/>
    <mergeCell ref="A128:J128"/>
    <mergeCell ref="F2:I4"/>
    <mergeCell ref="A9:J9"/>
    <mergeCell ref="A22:J22"/>
    <mergeCell ref="A31:J31"/>
    <mergeCell ref="A38:J38"/>
    <mergeCell ref="I6:J6"/>
    <mergeCell ref="A23:J23"/>
    <mergeCell ref="G156:H156"/>
    <mergeCell ref="I156:J156"/>
    <mergeCell ref="A165:J165"/>
    <mergeCell ref="A158:J158"/>
    <mergeCell ref="A147:J147"/>
    <mergeCell ref="A56:J56"/>
    <mergeCell ref="A74:J74"/>
    <mergeCell ref="A99:J99"/>
    <mergeCell ref="A92:J92"/>
    <mergeCell ref="A112:J112"/>
    <mergeCell ref="D10:D11"/>
    <mergeCell ref="D12:D13"/>
    <mergeCell ref="E157:F157"/>
    <mergeCell ref="G157:H157"/>
    <mergeCell ref="I157:J157"/>
    <mergeCell ref="A83:J83"/>
    <mergeCell ref="E155:F155"/>
    <mergeCell ref="G155:H155"/>
    <mergeCell ref="I155:J155"/>
    <mergeCell ref="E156:F156"/>
    <mergeCell ref="C10:C11"/>
    <mergeCell ref="C12:C13"/>
    <mergeCell ref="C14:C15"/>
    <mergeCell ref="C16:C17"/>
    <mergeCell ref="C18:C19"/>
    <mergeCell ref="C20:C21"/>
    <mergeCell ref="D14:D15"/>
    <mergeCell ref="D16:D17"/>
    <mergeCell ref="D18:D19"/>
    <mergeCell ref="D20:D21"/>
    <mergeCell ref="F10:F11"/>
    <mergeCell ref="F12:F13"/>
    <mergeCell ref="F14:F15"/>
    <mergeCell ref="F16:F17"/>
    <mergeCell ref="F18:F19"/>
    <mergeCell ref="F20:F21"/>
    <mergeCell ref="H10:H11"/>
    <mergeCell ref="H12:H13"/>
    <mergeCell ref="H14:H15"/>
    <mergeCell ref="H16:H17"/>
    <mergeCell ref="H18:H19"/>
    <mergeCell ref="H20:H21"/>
    <mergeCell ref="J10:J11"/>
    <mergeCell ref="J12:J13"/>
    <mergeCell ref="J14:J15"/>
    <mergeCell ref="J16:J17"/>
    <mergeCell ref="J18:J19"/>
    <mergeCell ref="J20:J21"/>
    <mergeCell ref="J27:J28"/>
    <mergeCell ref="J29:J30"/>
    <mergeCell ref="C25:C26"/>
    <mergeCell ref="D25:D26"/>
    <mergeCell ref="C27:C28"/>
    <mergeCell ref="D27:D28"/>
    <mergeCell ref="C29:C30"/>
    <mergeCell ref="D29:D30"/>
    <mergeCell ref="J25:J26"/>
    <mergeCell ref="H25:H26"/>
    <mergeCell ref="F36:F37"/>
    <mergeCell ref="H32:H33"/>
    <mergeCell ref="H34:H35"/>
    <mergeCell ref="H36:H37"/>
    <mergeCell ref="F25:F26"/>
    <mergeCell ref="F27:F28"/>
    <mergeCell ref="F29:F30"/>
    <mergeCell ref="H27:H28"/>
    <mergeCell ref="H29:H30"/>
    <mergeCell ref="C39:C40"/>
    <mergeCell ref="C41:C42"/>
    <mergeCell ref="C43:C44"/>
    <mergeCell ref="H39:H40"/>
    <mergeCell ref="H41:H42"/>
    <mergeCell ref="H43:H44"/>
    <mergeCell ref="D39:D40"/>
    <mergeCell ref="D41:D42"/>
    <mergeCell ref="D45:D46"/>
    <mergeCell ref="F39:F40"/>
    <mergeCell ref="F41:F42"/>
    <mergeCell ref="F43:F44"/>
    <mergeCell ref="F45:F46"/>
    <mergeCell ref="J32:J33"/>
    <mergeCell ref="J34:J35"/>
    <mergeCell ref="J36:J37"/>
    <mergeCell ref="F32:F33"/>
    <mergeCell ref="F34:F35"/>
    <mergeCell ref="H45:H46"/>
    <mergeCell ref="J39:J40"/>
    <mergeCell ref="J41:J42"/>
    <mergeCell ref="J43:J44"/>
    <mergeCell ref="J45:J46"/>
    <mergeCell ref="C48:C49"/>
    <mergeCell ref="F48:F49"/>
    <mergeCell ref="J48:J49"/>
    <mergeCell ref="C45:C46"/>
    <mergeCell ref="D43:D44"/>
    <mergeCell ref="D50:D51"/>
    <mergeCell ref="D52:D53"/>
    <mergeCell ref="D54:D55"/>
    <mergeCell ref="F52:F53"/>
    <mergeCell ref="F54:F55"/>
    <mergeCell ref="H48:H49"/>
    <mergeCell ref="H50:H51"/>
    <mergeCell ref="H52:H53"/>
    <mergeCell ref="H54:H55"/>
    <mergeCell ref="J50:J51"/>
    <mergeCell ref="J52:J53"/>
    <mergeCell ref="J54:J55"/>
    <mergeCell ref="C57:C58"/>
    <mergeCell ref="C59:C60"/>
    <mergeCell ref="C61:C62"/>
    <mergeCell ref="H57:H58"/>
    <mergeCell ref="H59:H60"/>
    <mergeCell ref="H61:H62"/>
    <mergeCell ref="F50:F51"/>
    <mergeCell ref="D59:D60"/>
    <mergeCell ref="D61:D62"/>
    <mergeCell ref="D63:D64"/>
    <mergeCell ref="F57:F58"/>
    <mergeCell ref="F59:F60"/>
    <mergeCell ref="F61:F62"/>
    <mergeCell ref="F63:F64"/>
    <mergeCell ref="H63:H64"/>
    <mergeCell ref="J57:J58"/>
    <mergeCell ref="J59:J60"/>
    <mergeCell ref="J61:J62"/>
    <mergeCell ref="J63:J64"/>
    <mergeCell ref="C66:C67"/>
    <mergeCell ref="F66:F67"/>
    <mergeCell ref="J66:J67"/>
    <mergeCell ref="C63:C64"/>
    <mergeCell ref="D57:D58"/>
    <mergeCell ref="C68:C69"/>
    <mergeCell ref="C70:C71"/>
    <mergeCell ref="C72:C73"/>
    <mergeCell ref="D66:D67"/>
    <mergeCell ref="D68:D69"/>
    <mergeCell ref="D70:D71"/>
    <mergeCell ref="D72:D73"/>
    <mergeCell ref="F70:F71"/>
    <mergeCell ref="F72:F73"/>
    <mergeCell ref="H66:H67"/>
    <mergeCell ref="H68:H69"/>
    <mergeCell ref="H70:H71"/>
    <mergeCell ref="H72:H73"/>
    <mergeCell ref="J68:J69"/>
    <mergeCell ref="J70:J71"/>
    <mergeCell ref="J72:J73"/>
    <mergeCell ref="C75:C76"/>
    <mergeCell ref="D75:D76"/>
    <mergeCell ref="D77:D78"/>
    <mergeCell ref="C77:C78"/>
    <mergeCell ref="H75:H76"/>
    <mergeCell ref="H77:H78"/>
    <mergeCell ref="F68:F69"/>
    <mergeCell ref="C79:C80"/>
    <mergeCell ref="D79:D80"/>
    <mergeCell ref="C81:C82"/>
    <mergeCell ref="D81:D82"/>
    <mergeCell ref="F75:F76"/>
    <mergeCell ref="F77:F78"/>
    <mergeCell ref="F79:F80"/>
    <mergeCell ref="F81:F82"/>
    <mergeCell ref="H79:H80"/>
    <mergeCell ref="H81:H82"/>
    <mergeCell ref="J75:J76"/>
    <mergeCell ref="J77:J78"/>
    <mergeCell ref="J79:J80"/>
    <mergeCell ref="J81:J82"/>
    <mergeCell ref="C84:C85"/>
    <mergeCell ref="C86:C87"/>
    <mergeCell ref="C88:C89"/>
    <mergeCell ref="C90:C91"/>
    <mergeCell ref="D84:D85"/>
    <mergeCell ref="D86:D87"/>
    <mergeCell ref="D88:D89"/>
    <mergeCell ref="D90:D91"/>
    <mergeCell ref="F88:F89"/>
    <mergeCell ref="F90:F91"/>
    <mergeCell ref="H84:H85"/>
    <mergeCell ref="H86:H87"/>
    <mergeCell ref="H88:H89"/>
    <mergeCell ref="H90:H91"/>
    <mergeCell ref="J84:J85"/>
    <mergeCell ref="J86:J87"/>
    <mergeCell ref="J88:J89"/>
    <mergeCell ref="J90:J91"/>
    <mergeCell ref="C93:C94"/>
    <mergeCell ref="C95:C96"/>
    <mergeCell ref="H93:H94"/>
    <mergeCell ref="H95:H96"/>
    <mergeCell ref="F84:F85"/>
    <mergeCell ref="F86:F87"/>
    <mergeCell ref="C97:C98"/>
    <mergeCell ref="D93:D94"/>
    <mergeCell ref="D95:D96"/>
    <mergeCell ref="D97:D98"/>
    <mergeCell ref="F93:F94"/>
    <mergeCell ref="F95:F96"/>
    <mergeCell ref="F97:F98"/>
    <mergeCell ref="H97:H98"/>
    <mergeCell ref="J93:J94"/>
    <mergeCell ref="J95:J96"/>
    <mergeCell ref="J97:J98"/>
    <mergeCell ref="C100:C101"/>
    <mergeCell ref="C102:C103"/>
    <mergeCell ref="F100:F101"/>
    <mergeCell ref="H100:H101"/>
    <mergeCell ref="J100:J101"/>
    <mergeCell ref="J102:J103"/>
    <mergeCell ref="C110:C111"/>
    <mergeCell ref="D100:D101"/>
    <mergeCell ref="D102:D103"/>
    <mergeCell ref="D104:D105"/>
    <mergeCell ref="D106:D107"/>
    <mergeCell ref="D108:D109"/>
    <mergeCell ref="D110:D111"/>
    <mergeCell ref="H102:H103"/>
    <mergeCell ref="F102:F103"/>
    <mergeCell ref="F104:F105"/>
    <mergeCell ref="F106:F107"/>
    <mergeCell ref="F108:F109"/>
    <mergeCell ref="C104:C105"/>
    <mergeCell ref="C106:C107"/>
    <mergeCell ref="C108:C109"/>
    <mergeCell ref="F110:F111"/>
    <mergeCell ref="H104:H105"/>
    <mergeCell ref="H106:H107"/>
    <mergeCell ref="H108:H109"/>
    <mergeCell ref="H110:H111"/>
    <mergeCell ref="J106:J107"/>
    <mergeCell ref="J108:J109"/>
    <mergeCell ref="J110:J111"/>
    <mergeCell ref="J104:J105"/>
    <mergeCell ref="H115:H116"/>
    <mergeCell ref="F115:F116"/>
    <mergeCell ref="J115:J116"/>
    <mergeCell ref="J117:J118"/>
    <mergeCell ref="J119:J120"/>
    <mergeCell ref="H119:H120"/>
    <mergeCell ref="H117:H118"/>
    <mergeCell ref="F117:F118"/>
    <mergeCell ref="F119:F120"/>
    <mergeCell ref="F122:F123"/>
    <mergeCell ref="H122:H123"/>
    <mergeCell ref="J122:J123"/>
    <mergeCell ref="J124:J125"/>
    <mergeCell ref="J126:J127"/>
    <mergeCell ref="H124:H125"/>
    <mergeCell ref="H126:H127"/>
    <mergeCell ref="F126:F127"/>
    <mergeCell ref="F124:F125"/>
    <mergeCell ref="A167:A168"/>
    <mergeCell ref="A171:A172"/>
    <mergeCell ref="A169:A170"/>
    <mergeCell ref="A173:A174"/>
    <mergeCell ref="A175:A176"/>
    <mergeCell ref="A177:A178"/>
    <mergeCell ref="A179:A180"/>
    <mergeCell ref="A181:A182"/>
    <mergeCell ref="A183:A184"/>
    <mergeCell ref="A185:A186"/>
    <mergeCell ref="A187:A188"/>
    <mergeCell ref="A189:A190"/>
    <mergeCell ref="A191:A192"/>
    <mergeCell ref="C167:C168"/>
    <mergeCell ref="C169:C170"/>
    <mergeCell ref="D167:D168"/>
    <mergeCell ref="D169:D170"/>
    <mergeCell ref="D171:D172"/>
    <mergeCell ref="C171:C172"/>
    <mergeCell ref="C173:C174"/>
    <mergeCell ref="D173:D174"/>
    <mergeCell ref="C175:C176"/>
    <mergeCell ref="D175:D176"/>
    <mergeCell ref="C177:C178"/>
    <mergeCell ref="D177:D178"/>
    <mergeCell ref="C179:C180"/>
    <mergeCell ref="D179:D180"/>
    <mergeCell ref="C181:C182"/>
    <mergeCell ref="D181:D182"/>
    <mergeCell ref="C189:C190"/>
    <mergeCell ref="D189:D190"/>
    <mergeCell ref="C191:C192"/>
    <mergeCell ref="D191:D192"/>
    <mergeCell ref="C183:C184"/>
    <mergeCell ref="D183:D184"/>
    <mergeCell ref="D185:D186"/>
    <mergeCell ref="C185:C186"/>
    <mergeCell ref="C187:C188"/>
    <mergeCell ref="D187:D188"/>
    <mergeCell ref="K10:K11"/>
    <mergeCell ref="K12:K13"/>
    <mergeCell ref="K14:K15"/>
    <mergeCell ref="K16:K17"/>
    <mergeCell ref="K18:K19"/>
    <mergeCell ref="K20:K21"/>
    <mergeCell ref="K66:K67"/>
    <mergeCell ref="K68:K69"/>
    <mergeCell ref="K59:K60"/>
    <mergeCell ref="K61:K62"/>
    <mergeCell ref="K63:K64"/>
    <mergeCell ref="K48:K49"/>
    <mergeCell ref="K50:K51"/>
    <mergeCell ref="K52:K53"/>
    <mergeCell ref="K54:K55"/>
    <mergeCell ref="K84:K85"/>
    <mergeCell ref="K86:K87"/>
    <mergeCell ref="K88:K89"/>
    <mergeCell ref="K90:K91"/>
    <mergeCell ref="K81:K82"/>
    <mergeCell ref="K70:K71"/>
    <mergeCell ref="K72:K73"/>
    <mergeCell ref="K75:K76"/>
    <mergeCell ref="K77:K78"/>
    <mergeCell ref="K79:K80"/>
    <mergeCell ref="K100:K101"/>
    <mergeCell ref="K102:K103"/>
    <mergeCell ref="K104:K105"/>
    <mergeCell ref="K93:K94"/>
    <mergeCell ref="K95:K96"/>
    <mergeCell ref="K97:K98"/>
    <mergeCell ref="K117:K118"/>
    <mergeCell ref="K119:K120"/>
    <mergeCell ref="K106:K107"/>
    <mergeCell ref="K108:K109"/>
    <mergeCell ref="K110:K111"/>
    <mergeCell ref="K115:K116"/>
    <mergeCell ref="K163:K164"/>
    <mergeCell ref="K129:K130"/>
    <mergeCell ref="K131:K132"/>
    <mergeCell ref="K133:K134"/>
    <mergeCell ref="K122:K123"/>
    <mergeCell ref="K124:K125"/>
    <mergeCell ref="K126:K127"/>
    <mergeCell ref="K45:K46"/>
    <mergeCell ref="K57:K58"/>
    <mergeCell ref="K187:K188"/>
    <mergeCell ref="K189:K190"/>
    <mergeCell ref="K167:K168"/>
    <mergeCell ref="K169:K170"/>
    <mergeCell ref="K171:K172"/>
    <mergeCell ref="K173:K174"/>
    <mergeCell ref="K159:K160"/>
    <mergeCell ref="K161:K162"/>
    <mergeCell ref="K25:K26"/>
    <mergeCell ref="K27:K28"/>
    <mergeCell ref="K29:K30"/>
    <mergeCell ref="K39:K40"/>
    <mergeCell ref="K41:K42"/>
    <mergeCell ref="K43:K44"/>
    <mergeCell ref="K34:K35"/>
    <mergeCell ref="K36:K37"/>
    <mergeCell ref="K32:K33"/>
    <mergeCell ref="K191:K192"/>
    <mergeCell ref="K175:K176"/>
    <mergeCell ref="K177:K178"/>
    <mergeCell ref="K179:K180"/>
    <mergeCell ref="K181:K182"/>
    <mergeCell ref="K183:K184"/>
    <mergeCell ref="K185:K186"/>
  </mergeCells>
  <hyperlinks>
    <hyperlink ref="B5:B7" r:id="rId1" display="Сплит-система"/>
    <hyperlink ref="A23:J23" r:id="rId2" display="ИНВЕРТОРНЫЕ НАСТЕННЫЕ СПЛИТ-СИСТЕМЫ"/>
    <hyperlink ref="A31:J31" r:id="rId3" display="Сплит-системы настенного исполнения, серия De Luxe ZUBADAN"/>
    <hyperlink ref="A47:J47" r:id="rId4" display="Настенное исполнение, серия Design белый (White) NEW 2014"/>
    <hyperlink ref="A65:J65" r:id="rId5" display="Настенные сплит-системы Design черный (Black) NEW 2014"/>
    <hyperlink ref="A83:J83" r:id="rId6" display="Настенное исполнение, серия Design серебристый (Silver) NEW 2014"/>
    <hyperlink ref="A92:J92" r:id="rId7" display="Настенное исполнение, серия Classic"/>
    <hyperlink ref="A99:J99" r:id="rId8" display="Настенное исполнение, серия Standart"/>
    <hyperlink ref="A114:J114" r:id="rId9" display="Напольное исполнение (так же комплектуется с наружным блоком SUZ-KA…VA)"/>
    <hyperlink ref="A141:J141" r:id="rId10" display="Наружные блоки, серия Standart Inverter"/>
  </hyperlinks>
  <printOptions/>
  <pageMargins left="0.7" right="0.7" top="0.75" bottom="0.75" header="0.3" footer="0.3"/>
  <pageSetup horizontalDpi="600" verticalDpi="600" orientation="portrait" paperSize="9" scale="65" r:id="rId14"/>
  <rowBreaks count="2" manualBreakCount="2">
    <brk id="73" max="9" man="1"/>
    <brk id="140" max="9" man="1"/>
  </rowBreaks>
  <drawing r:id="rId13"/>
  <legacyDrawing r:id="rId1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view="pageBreakPreview" zoomScaleSheetLayoutView="100" zoomScalePageLayoutView="0" workbookViewId="0" topLeftCell="A1">
      <pane ySplit="7" topLeftCell="A23" activePane="bottomLeft" state="frozen"/>
      <selection pane="topLeft" activeCell="A1" sqref="A1"/>
      <selection pane="bottomLeft" activeCell="A28" sqref="A28:J28"/>
    </sheetView>
  </sheetViews>
  <sheetFormatPr defaultColWidth="9.140625" defaultRowHeight="12.75"/>
  <cols>
    <col min="1" max="1" width="18.28125" style="1" customWidth="1"/>
    <col min="2" max="2" width="16.28125" style="1" bestFit="1" customWidth="1"/>
    <col min="3" max="3" width="17.7109375" style="24" customWidth="1"/>
    <col min="4" max="4" width="13.140625" style="25" customWidth="1"/>
    <col min="5" max="5" width="8.57421875" style="26" customWidth="1"/>
    <col min="6" max="6" width="8.140625" style="1" bestFit="1" customWidth="1"/>
    <col min="7" max="7" width="6.00390625" style="29" bestFit="1" customWidth="1"/>
    <col min="8" max="8" width="8.140625" style="22" bestFit="1" customWidth="1"/>
    <col min="9" max="9" width="8.00390625" style="27" customWidth="1"/>
    <col min="10" max="10" width="10.140625" style="28" bestFit="1" customWidth="1"/>
    <col min="11" max="11" width="14.7109375" style="621" customWidth="1"/>
    <col min="12" max="12" width="8.8515625" style="0" customWidth="1"/>
    <col min="13" max="13" width="17.28125" style="0" customWidth="1"/>
  </cols>
  <sheetData>
    <row r="1" spans="1:10" ht="72.75" customHeight="1" thickBot="1">
      <c r="A1" s="964"/>
      <c r="B1" s="965"/>
      <c r="C1" s="965"/>
      <c r="D1" s="965"/>
      <c r="E1" s="965"/>
      <c r="F1" s="965"/>
      <c r="G1" s="965"/>
      <c r="H1" s="965"/>
      <c r="I1" s="965"/>
      <c r="J1" s="966"/>
    </row>
    <row r="2" spans="1:10" ht="15" customHeight="1">
      <c r="A2" s="1073" t="s">
        <v>833</v>
      </c>
      <c r="B2" s="1074"/>
      <c r="C2" s="1074"/>
      <c r="D2" s="1074"/>
      <c r="E2" s="1074"/>
      <c r="F2" s="822"/>
      <c r="G2" s="822"/>
      <c r="H2" s="822"/>
      <c r="I2" s="822"/>
      <c r="J2" s="189"/>
    </row>
    <row r="3" spans="1:10" ht="15" customHeight="1">
      <c r="A3" s="1075"/>
      <c r="B3" s="1076"/>
      <c r="C3" s="1076"/>
      <c r="D3" s="1076"/>
      <c r="E3" s="1076"/>
      <c r="F3" s="823"/>
      <c r="G3" s="823"/>
      <c r="H3" s="823"/>
      <c r="I3" s="823"/>
      <c r="J3" s="84" t="s">
        <v>356</v>
      </c>
    </row>
    <row r="4" spans="1:10" ht="15" customHeight="1" thickBot="1">
      <c r="A4" s="1077"/>
      <c r="B4" s="1078"/>
      <c r="C4" s="1078"/>
      <c r="D4" s="1078"/>
      <c r="E4" s="1078"/>
      <c r="F4" s="824"/>
      <c r="G4" s="824"/>
      <c r="H4" s="824"/>
      <c r="I4" s="824"/>
      <c r="J4" s="150">
        <f>'Меню '!K6</f>
        <v>0</v>
      </c>
    </row>
    <row r="5" spans="1:10" ht="15" customHeight="1">
      <c r="A5" s="839" t="s">
        <v>16</v>
      </c>
      <c r="B5" s="976" t="s">
        <v>1</v>
      </c>
      <c r="C5" s="850" t="s">
        <v>486</v>
      </c>
      <c r="D5" s="850" t="s">
        <v>482</v>
      </c>
      <c r="E5" s="1057" t="s">
        <v>2</v>
      </c>
      <c r="F5" s="1057"/>
      <c r="G5" s="1057"/>
      <c r="H5" s="1057"/>
      <c r="I5" s="1057"/>
      <c r="J5" s="1057"/>
    </row>
    <row r="6" spans="1:11" s="3" customFormat="1" ht="15" customHeight="1">
      <c r="A6" s="840"/>
      <c r="B6" s="977"/>
      <c r="C6" s="851"/>
      <c r="D6" s="851"/>
      <c r="E6" s="1058" t="s">
        <v>3</v>
      </c>
      <c r="F6" s="1058"/>
      <c r="G6" s="1063" t="s">
        <v>4</v>
      </c>
      <c r="H6" s="1063"/>
      <c r="I6" s="834" t="s">
        <v>355</v>
      </c>
      <c r="J6" s="834"/>
      <c r="K6" s="622"/>
    </row>
    <row r="7" spans="1:10" ht="15" customHeight="1" thickBot="1">
      <c r="A7" s="841"/>
      <c r="B7" s="978"/>
      <c r="C7" s="852"/>
      <c r="D7" s="852"/>
      <c r="E7" s="33" t="s">
        <v>5</v>
      </c>
      <c r="F7" s="33" t="s">
        <v>6</v>
      </c>
      <c r="G7" s="33" t="s">
        <v>5</v>
      </c>
      <c r="H7" s="33" t="s">
        <v>6</v>
      </c>
      <c r="I7" s="33" t="s">
        <v>5</v>
      </c>
      <c r="J7" s="33" t="s">
        <v>6</v>
      </c>
    </row>
    <row r="8" spans="1:10" ht="15" customHeight="1" thickBot="1">
      <c r="A8" s="1085" t="s">
        <v>473</v>
      </c>
      <c r="B8" s="1086"/>
      <c r="C8" s="1086"/>
      <c r="D8" s="1086"/>
      <c r="E8" s="1086"/>
      <c r="F8" s="1086"/>
      <c r="G8" s="1086"/>
      <c r="H8" s="1086"/>
      <c r="I8" s="1086"/>
      <c r="J8" s="1087"/>
    </row>
    <row r="9" spans="1:11" s="4" customFormat="1" ht="15.75" thickBot="1">
      <c r="A9" s="990" t="s">
        <v>7</v>
      </c>
      <c r="B9" s="991"/>
      <c r="C9" s="991"/>
      <c r="D9" s="991"/>
      <c r="E9" s="991"/>
      <c r="F9" s="991"/>
      <c r="G9" s="991"/>
      <c r="H9" s="991"/>
      <c r="I9" s="991"/>
      <c r="J9" s="992"/>
      <c r="K9" s="623"/>
    </row>
    <row r="10" spans="1:11" s="4" customFormat="1" ht="15">
      <c r="A10" s="458" t="s">
        <v>653</v>
      </c>
      <c r="B10" s="451" t="s">
        <v>9</v>
      </c>
      <c r="C10" s="1020">
        <v>2300</v>
      </c>
      <c r="D10" s="1012">
        <v>2500</v>
      </c>
      <c r="E10" s="466">
        <v>394</v>
      </c>
      <c r="F10" s="693">
        <f>E10+E11</f>
        <v>1216</v>
      </c>
      <c r="G10" s="466">
        <v>265</v>
      </c>
      <c r="H10" s="1021">
        <f>G10+G11</f>
        <v>815</v>
      </c>
      <c r="I10" s="481">
        <f>G10*(1-J4)</f>
        <v>265</v>
      </c>
      <c r="J10" s="1008">
        <f>I10+I11</f>
        <v>815</v>
      </c>
      <c r="K10" s="1000">
        <f>J10*'Меню '!$K$3</f>
        <v>57050</v>
      </c>
    </row>
    <row r="11" spans="1:14" s="4" customFormat="1" ht="15">
      <c r="A11" s="382" t="s">
        <v>654</v>
      </c>
      <c r="B11" s="370" t="s">
        <v>64</v>
      </c>
      <c r="C11" s="650"/>
      <c r="D11" s="1013"/>
      <c r="E11" s="389">
        <v>822</v>
      </c>
      <c r="F11" s="694"/>
      <c r="G11" s="389">
        <v>550</v>
      </c>
      <c r="H11" s="1022"/>
      <c r="I11" s="470">
        <f>G11*(1-J4)</f>
        <v>550</v>
      </c>
      <c r="J11" s="1009"/>
      <c r="K11" s="1000"/>
      <c r="M11" s="284"/>
      <c r="N11" s="285"/>
    </row>
    <row r="12" spans="1:15" ht="15">
      <c r="A12" s="601" t="s">
        <v>10</v>
      </c>
      <c r="B12" s="327" t="s">
        <v>9</v>
      </c>
      <c r="C12" s="645">
        <v>2650</v>
      </c>
      <c r="D12" s="715">
        <v>3000</v>
      </c>
      <c r="E12" s="469">
        <v>462</v>
      </c>
      <c r="F12" s="691">
        <f>E12+E13</f>
        <v>1423</v>
      </c>
      <c r="G12" s="469">
        <v>311</v>
      </c>
      <c r="H12" s="706">
        <f>G12+G13</f>
        <v>956</v>
      </c>
      <c r="I12" s="350">
        <f>G12*(1-J4)</f>
        <v>311</v>
      </c>
      <c r="J12" s="724">
        <f>I12+I13</f>
        <v>956</v>
      </c>
      <c r="K12" s="1000">
        <f>J12*'Меню '!$K$3</f>
        <v>66920</v>
      </c>
      <c r="M12" s="286"/>
      <c r="N12" s="285"/>
      <c r="O12" s="4"/>
    </row>
    <row r="13" spans="1:15" ht="15">
      <c r="A13" s="601" t="s">
        <v>11</v>
      </c>
      <c r="B13" s="327" t="s">
        <v>64</v>
      </c>
      <c r="C13" s="646"/>
      <c r="D13" s="716"/>
      <c r="E13" s="469">
        <v>961</v>
      </c>
      <c r="F13" s="692"/>
      <c r="G13" s="469">
        <v>645</v>
      </c>
      <c r="H13" s="707"/>
      <c r="I13" s="350">
        <f>G13*(1-J4)</f>
        <v>645</v>
      </c>
      <c r="J13" s="725"/>
      <c r="K13" s="1000"/>
      <c r="M13" s="284"/>
      <c r="N13" s="285"/>
      <c r="O13" s="4"/>
    </row>
    <row r="14" spans="1:15" ht="15">
      <c r="A14" s="382" t="s">
        <v>657</v>
      </c>
      <c r="B14" s="370" t="s">
        <v>9</v>
      </c>
      <c r="C14" s="1037">
        <v>3500</v>
      </c>
      <c r="D14" s="1039">
        <v>3700</v>
      </c>
      <c r="E14" s="389">
        <v>546</v>
      </c>
      <c r="F14" s="1029">
        <f>E14+E15</f>
        <v>1724</v>
      </c>
      <c r="G14" s="389">
        <v>365</v>
      </c>
      <c r="H14" s="1029">
        <f>G14+G15</f>
        <v>1155</v>
      </c>
      <c r="I14" s="470">
        <f>G14*(1-J4)</f>
        <v>365</v>
      </c>
      <c r="J14" s="1027">
        <f>I14+I15</f>
        <v>1155</v>
      </c>
      <c r="K14" s="1000">
        <f>J14*'Меню '!$K$3</f>
        <v>80850</v>
      </c>
      <c r="L14" s="283"/>
      <c r="M14" s="286"/>
      <c r="N14" s="285"/>
      <c r="O14" s="4"/>
    </row>
    <row r="15" spans="1:15" ht="15">
      <c r="A15" s="482" t="s">
        <v>664</v>
      </c>
      <c r="B15" s="370" t="s">
        <v>64</v>
      </c>
      <c r="C15" s="1026"/>
      <c r="D15" s="1041"/>
      <c r="E15" s="389">
        <v>1178</v>
      </c>
      <c r="F15" s="1022"/>
      <c r="G15" s="389">
        <v>790</v>
      </c>
      <c r="H15" s="1022"/>
      <c r="I15" s="470">
        <f>G15*(1-J4)</f>
        <v>790</v>
      </c>
      <c r="J15" s="1009"/>
      <c r="K15" s="1000"/>
      <c r="L15" s="283"/>
      <c r="M15" s="284"/>
      <c r="N15" s="285"/>
      <c r="O15" s="4"/>
    </row>
    <row r="16" spans="1:15" ht="15">
      <c r="A16" s="441" t="s">
        <v>656</v>
      </c>
      <c r="B16" s="368" t="s">
        <v>9</v>
      </c>
      <c r="C16" s="734">
        <v>5000</v>
      </c>
      <c r="D16" s="729">
        <v>5200</v>
      </c>
      <c r="E16" s="349">
        <v>871</v>
      </c>
      <c r="F16" s="706">
        <f>E16+E17</f>
        <v>2371</v>
      </c>
      <c r="G16" s="349">
        <v>584</v>
      </c>
      <c r="H16" s="706">
        <f>G16+G17</f>
        <v>1590</v>
      </c>
      <c r="I16" s="350">
        <f>G16*(1-J4)</f>
        <v>584</v>
      </c>
      <c r="J16" s="724">
        <f>I16+I17</f>
        <v>1590</v>
      </c>
      <c r="K16" s="1000">
        <f>J16*'Меню '!$K$3</f>
        <v>111300</v>
      </c>
      <c r="L16" s="283"/>
      <c r="M16" s="286"/>
      <c r="N16" s="285"/>
      <c r="O16" s="4"/>
    </row>
    <row r="17" spans="1:15" s="282" customFormat="1" ht="15">
      <c r="A17" s="441" t="s">
        <v>659</v>
      </c>
      <c r="B17" s="368" t="s">
        <v>64</v>
      </c>
      <c r="C17" s="735"/>
      <c r="D17" s="730"/>
      <c r="E17" s="349">
        <v>1500</v>
      </c>
      <c r="F17" s="707"/>
      <c r="G17" s="349">
        <v>1006</v>
      </c>
      <c r="H17" s="707"/>
      <c r="I17" s="350">
        <f>G17*(1-J4)</f>
        <v>1006</v>
      </c>
      <c r="J17" s="725"/>
      <c r="K17" s="1000"/>
      <c r="M17" s="298"/>
      <c r="N17" s="299"/>
      <c r="O17" s="297"/>
    </row>
    <row r="18" spans="1:15" ht="15">
      <c r="A18" s="482" t="s">
        <v>12</v>
      </c>
      <c r="B18" s="370" t="s">
        <v>9</v>
      </c>
      <c r="C18" s="1037">
        <v>6300</v>
      </c>
      <c r="D18" s="1039">
        <v>7200</v>
      </c>
      <c r="E18" s="389">
        <v>1159</v>
      </c>
      <c r="F18" s="1029">
        <v>2895</v>
      </c>
      <c r="G18" s="389">
        <v>777</v>
      </c>
      <c r="H18" s="1029">
        <f>G18+G19</f>
        <v>1940</v>
      </c>
      <c r="I18" s="470">
        <f>G18*(1-J4)</f>
        <v>777</v>
      </c>
      <c r="J18" s="1027">
        <f>I18+I19</f>
        <v>1940</v>
      </c>
      <c r="K18" s="1000">
        <f>J18*'Меню '!$K$3</f>
        <v>135800</v>
      </c>
      <c r="M18" s="286"/>
      <c r="N18" s="285"/>
      <c r="O18" s="4"/>
    </row>
    <row r="19" spans="1:15" ht="15.75" thickBot="1">
      <c r="A19" s="483" t="s">
        <v>13</v>
      </c>
      <c r="B19" s="442" t="s">
        <v>64</v>
      </c>
      <c r="C19" s="1038"/>
      <c r="D19" s="1040"/>
      <c r="E19" s="484">
        <v>1736</v>
      </c>
      <c r="F19" s="1030"/>
      <c r="G19" s="484">
        <v>1163</v>
      </c>
      <c r="H19" s="1030"/>
      <c r="I19" s="485">
        <f>G19*(1-J4)</f>
        <v>1163</v>
      </c>
      <c r="J19" s="1028"/>
      <c r="K19" s="1000"/>
      <c r="M19" s="284"/>
      <c r="N19" s="285"/>
      <c r="O19" s="4"/>
    </row>
    <row r="20" spans="1:14" s="4" customFormat="1" ht="15.75" thickBot="1">
      <c r="A20" s="1049" t="s">
        <v>7</v>
      </c>
      <c r="B20" s="1050"/>
      <c r="C20" s="1050"/>
      <c r="D20" s="1050"/>
      <c r="E20" s="1050"/>
      <c r="F20" s="1050"/>
      <c r="G20" s="1050"/>
      <c r="H20" s="1050"/>
      <c r="I20" s="1050"/>
      <c r="J20" s="1051"/>
      <c r="K20" s="621"/>
      <c r="M20" s="286"/>
      <c r="N20" s="285"/>
    </row>
    <row r="21" spans="1:14" s="4" customFormat="1" ht="15">
      <c r="A21" s="486" t="s">
        <v>653</v>
      </c>
      <c r="B21" s="451" t="s">
        <v>9</v>
      </c>
      <c r="C21" s="1025">
        <v>2300</v>
      </c>
      <c r="D21" s="1031" t="s">
        <v>601</v>
      </c>
      <c r="E21" s="487">
        <v>394</v>
      </c>
      <c r="F21" s="1021">
        <f>E21+E22</f>
        <v>1042</v>
      </c>
      <c r="G21" s="487">
        <v>265</v>
      </c>
      <c r="H21" s="1021">
        <f>G21+G22</f>
        <v>700</v>
      </c>
      <c r="I21" s="488">
        <f>G21*(1-J4)</f>
        <v>265</v>
      </c>
      <c r="J21" s="1008">
        <f>I21+I22</f>
        <v>700</v>
      </c>
      <c r="K21" s="1000">
        <f>J21*'Меню '!$K$3</f>
        <v>49000</v>
      </c>
      <c r="M21" s="284"/>
      <c r="N21" s="285"/>
    </row>
    <row r="22" spans="1:14" s="297" customFormat="1" ht="15">
      <c r="A22" s="482" t="s">
        <v>655</v>
      </c>
      <c r="B22" s="370" t="s">
        <v>64</v>
      </c>
      <c r="C22" s="1026"/>
      <c r="D22" s="1032"/>
      <c r="E22" s="471">
        <v>648</v>
      </c>
      <c r="F22" s="1022"/>
      <c r="G22" s="471">
        <v>435</v>
      </c>
      <c r="H22" s="1022"/>
      <c r="I22" s="472">
        <f>G22*(1-J4)</f>
        <v>435</v>
      </c>
      <c r="J22" s="1009"/>
      <c r="K22" s="1000"/>
      <c r="M22" s="298"/>
      <c r="N22" s="299"/>
    </row>
    <row r="23" spans="1:15" ht="15">
      <c r="A23" s="441" t="s">
        <v>10</v>
      </c>
      <c r="B23" s="368" t="s">
        <v>9</v>
      </c>
      <c r="C23" s="645">
        <v>2500</v>
      </c>
      <c r="D23" s="1033" t="s">
        <v>601</v>
      </c>
      <c r="E23" s="346">
        <v>462</v>
      </c>
      <c r="F23" s="691">
        <f>E23+E24</f>
        <v>1231</v>
      </c>
      <c r="G23" s="346">
        <v>311</v>
      </c>
      <c r="H23" s="706">
        <f>G23+G24</f>
        <v>828</v>
      </c>
      <c r="I23" s="296">
        <f>G23*(1-J4)</f>
        <v>311</v>
      </c>
      <c r="J23" s="724">
        <f>I23+I24</f>
        <v>828</v>
      </c>
      <c r="K23" s="1000">
        <f>J23*'Меню '!$K$3</f>
        <v>57960</v>
      </c>
      <c r="M23" s="287"/>
      <c r="N23" s="287"/>
      <c r="O23" s="4"/>
    </row>
    <row r="24" spans="1:15" ht="15">
      <c r="A24" s="85" t="s">
        <v>15</v>
      </c>
      <c r="B24" s="327" t="s">
        <v>64</v>
      </c>
      <c r="C24" s="646"/>
      <c r="D24" s="1034"/>
      <c r="E24" s="345">
        <v>769</v>
      </c>
      <c r="F24" s="692"/>
      <c r="G24" s="345">
        <v>517</v>
      </c>
      <c r="H24" s="707"/>
      <c r="I24" s="296">
        <f>G24*(1-J4)</f>
        <v>517</v>
      </c>
      <c r="J24" s="725"/>
      <c r="K24" s="1000"/>
      <c r="M24" s="287"/>
      <c r="N24" s="287"/>
      <c r="O24" s="4"/>
    </row>
    <row r="25" spans="1:15" ht="15">
      <c r="A25" s="382" t="s">
        <v>657</v>
      </c>
      <c r="B25" s="370" t="s">
        <v>9</v>
      </c>
      <c r="C25" s="649">
        <v>3450</v>
      </c>
      <c r="D25" s="1035" t="s">
        <v>601</v>
      </c>
      <c r="E25" s="471">
        <v>546</v>
      </c>
      <c r="F25" s="689">
        <f>E25+E26</f>
        <v>1547</v>
      </c>
      <c r="G25" s="471">
        <v>365</v>
      </c>
      <c r="H25" s="1029">
        <f>G25+G26</f>
        <v>1037</v>
      </c>
      <c r="I25" s="472">
        <f>G25*(1-J4)</f>
        <v>365</v>
      </c>
      <c r="J25" s="1027">
        <f>I25+I26</f>
        <v>1037</v>
      </c>
      <c r="K25" s="1000">
        <f>J25*'Меню '!$K$3</f>
        <v>72590</v>
      </c>
      <c r="M25" s="287"/>
      <c r="N25" s="287"/>
      <c r="O25" s="4"/>
    </row>
    <row r="26" spans="1:15" ht="15.75" thickBot="1">
      <c r="A26" s="402" t="s">
        <v>658</v>
      </c>
      <c r="B26" s="442" t="s">
        <v>64</v>
      </c>
      <c r="C26" s="726"/>
      <c r="D26" s="1036"/>
      <c r="E26" s="489">
        <v>1001</v>
      </c>
      <c r="F26" s="690"/>
      <c r="G26" s="489">
        <v>672</v>
      </c>
      <c r="H26" s="1030"/>
      <c r="I26" s="490">
        <f>G26*(1-J4)</f>
        <v>672</v>
      </c>
      <c r="J26" s="1028"/>
      <c r="K26" s="1000"/>
      <c r="M26" s="287"/>
      <c r="N26" s="287"/>
      <c r="O26" s="4"/>
    </row>
    <row r="27" spans="1:14" ht="15.75" customHeight="1" thickBot="1">
      <c r="A27" s="1082" t="s">
        <v>474</v>
      </c>
      <c r="B27" s="1083"/>
      <c r="C27" s="1083"/>
      <c r="D27" s="1083"/>
      <c r="E27" s="1083"/>
      <c r="F27" s="1083"/>
      <c r="G27" s="1083"/>
      <c r="H27" s="1083"/>
      <c r="I27" s="1083"/>
      <c r="J27" s="1084"/>
      <c r="M27" s="287"/>
      <c r="N27" s="287"/>
    </row>
    <row r="28" spans="1:14" ht="13.5" thickBot="1">
      <c r="A28" s="1079" t="s">
        <v>23</v>
      </c>
      <c r="B28" s="1080"/>
      <c r="C28" s="1080"/>
      <c r="D28" s="1080"/>
      <c r="E28" s="1080"/>
      <c r="F28" s="1080"/>
      <c r="G28" s="1080"/>
      <c r="H28" s="1080"/>
      <c r="I28" s="1080"/>
      <c r="J28" s="1081"/>
      <c r="M28" s="287"/>
      <c r="N28" s="287"/>
    </row>
    <row r="29" spans="1:14" ht="15">
      <c r="A29" s="450" t="s">
        <v>24</v>
      </c>
      <c r="B29" s="451" t="s">
        <v>9</v>
      </c>
      <c r="C29" s="1020">
        <v>2500</v>
      </c>
      <c r="D29" s="1023">
        <v>3200</v>
      </c>
      <c r="E29" s="465">
        <v>663</v>
      </c>
      <c r="F29" s="693">
        <f>E29+E30</f>
        <v>2111</v>
      </c>
      <c r="G29" s="466">
        <v>464</v>
      </c>
      <c r="H29" s="1021">
        <f>G29+G30</f>
        <v>1478</v>
      </c>
      <c r="I29" s="481">
        <f>G29*(1-J4)</f>
        <v>464</v>
      </c>
      <c r="J29" s="1008">
        <f>I29+I30</f>
        <v>1478</v>
      </c>
      <c r="K29" s="1000">
        <f>J29*'Меню '!$K$3</f>
        <v>103460</v>
      </c>
      <c r="M29" s="287"/>
      <c r="N29" s="287"/>
    </row>
    <row r="30" spans="1:14" ht="15">
      <c r="A30" s="455" t="s">
        <v>25</v>
      </c>
      <c r="B30" s="473" t="s">
        <v>64</v>
      </c>
      <c r="C30" s="650"/>
      <c r="D30" s="1024"/>
      <c r="E30" s="371">
        <v>1448</v>
      </c>
      <c r="F30" s="694"/>
      <c r="G30" s="389">
        <v>1014</v>
      </c>
      <c r="H30" s="1022"/>
      <c r="I30" s="470">
        <f>G30*(1-J4)</f>
        <v>1014</v>
      </c>
      <c r="J30" s="1009"/>
      <c r="K30" s="1000"/>
      <c r="M30" s="287"/>
      <c r="N30" s="287"/>
    </row>
    <row r="31" spans="1:11" ht="15">
      <c r="A31" s="411" t="s">
        <v>26</v>
      </c>
      <c r="B31" s="327" t="s">
        <v>9</v>
      </c>
      <c r="C31" s="645">
        <v>3500</v>
      </c>
      <c r="D31" s="715">
        <v>4000</v>
      </c>
      <c r="E31" s="348">
        <v>859</v>
      </c>
      <c r="F31" s="691">
        <f>E31+E32</f>
        <v>2607</v>
      </c>
      <c r="G31" s="349">
        <v>601</v>
      </c>
      <c r="H31" s="706">
        <f>G31+G32</f>
        <v>1825</v>
      </c>
      <c r="I31" s="350">
        <f>G31*(1-J4)</f>
        <v>601</v>
      </c>
      <c r="J31" s="724">
        <f>I31+I32</f>
        <v>1825</v>
      </c>
      <c r="K31" s="1000">
        <f>J31*'Меню '!$K$3</f>
        <v>127750</v>
      </c>
    </row>
    <row r="32" spans="1:11" ht="15.75" thickBot="1">
      <c r="A32" s="434" t="s">
        <v>27</v>
      </c>
      <c r="B32" s="418" t="s">
        <v>64</v>
      </c>
      <c r="C32" s="712"/>
      <c r="D32" s="718"/>
      <c r="E32" s="419">
        <v>1748</v>
      </c>
      <c r="F32" s="695"/>
      <c r="G32" s="420">
        <v>1224</v>
      </c>
      <c r="H32" s="737"/>
      <c r="I32" s="421">
        <f>G32*(1-J4)</f>
        <v>1224</v>
      </c>
      <c r="J32" s="733"/>
      <c r="K32" s="1000"/>
    </row>
    <row r="33" spans="1:10" ht="15" customHeight="1" thickBot="1">
      <c r="A33" s="784" t="s">
        <v>840</v>
      </c>
      <c r="B33" s="785"/>
      <c r="C33" s="785"/>
      <c r="D33" s="785"/>
      <c r="E33" s="785"/>
      <c r="F33" s="785"/>
      <c r="G33" s="785"/>
      <c r="H33" s="785"/>
      <c r="I33" s="785"/>
      <c r="J33" s="786"/>
    </row>
    <row r="34" spans="1:11" ht="15" customHeight="1">
      <c r="A34" s="450" t="s">
        <v>660</v>
      </c>
      <c r="B34" s="451" t="s">
        <v>9</v>
      </c>
      <c r="C34" s="1020">
        <v>2500</v>
      </c>
      <c r="D34" s="1012">
        <v>3200</v>
      </c>
      <c r="E34" s="465">
        <v>424</v>
      </c>
      <c r="F34" s="693">
        <f>E34+E35</f>
        <v>1417</v>
      </c>
      <c r="G34" s="453">
        <v>288</v>
      </c>
      <c r="H34" s="1021">
        <f>G34+G35</f>
        <v>962</v>
      </c>
      <c r="I34" s="454">
        <f>G34*(1-J4)</f>
        <v>288</v>
      </c>
      <c r="J34" s="1008">
        <f>I34+I35</f>
        <v>962</v>
      </c>
      <c r="K34" s="1000">
        <f>J34*'Меню '!$K$3</f>
        <v>67340</v>
      </c>
    </row>
    <row r="35" spans="1:11" ht="15" customHeight="1">
      <c r="A35" s="382" t="s">
        <v>661</v>
      </c>
      <c r="B35" s="370" t="s">
        <v>64</v>
      </c>
      <c r="C35" s="650"/>
      <c r="D35" s="1013"/>
      <c r="E35" s="375">
        <v>993</v>
      </c>
      <c r="F35" s="694"/>
      <c r="G35" s="372">
        <v>674</v>
      </c>
      <c r="H35" s="1022"/>
      <c r="I35" s="373">
        <f>G35*(1-J4)</f>
        <v>674</v>
      </c>
      <c r="J35" s="1009"/>
      <c r="K35" s="1000"/>
    </row>
    <row r="36" spans="1:11" ht="15">
      <c r="A36" s="85" t="s">
        <v>45</v>
      </c>
      <c r="B36" s="327" t="s">
        <v>9</v>
      </c>
      <c r="C36" s="645">
        <v>3150</v>
      </c>
      <c r="D36" s="715">
        <v>3600</v>
      </c>
      <c r="E36" s="330">
        <v>528</v>
      </c>
      <c r="F36" s="691">
        <f>E36+E37</f>
        <v>1770</v>
      </c>
      <c r="G36" s="328">
        <v>359</v>
      </c>
      <c r="H36" s="685">
        <f>G36+G37</f>
        <v>1203</v>
      </c>
      <c r="I36" s="356">
        <f>G36*(1-J4)</f>
        <v>359</v>
      </c>
      <c r="J36" s="681">
        <f>I36+I37</f>
        <v>1203</v>
      </c>
      <c r="K36" s="1000">
        <f>J36*'Меню '!$K$3</f>
        <v>84210</v>
      </c>
    </row>
    <row r="37" spans="1:11" ht="15.75" thickBot="1">
      <c r="A37" s="434" t="s">
        <v>46</v>
      </c>
      <c r="B37" s="418" t="s">
        <v>64</v>
      </c>
      <c r="C37" s="712"/>
      <c r="D37" s="718"/>
      <c r="E37" s="419">
        <v>1242</v>
      </c>
      <c r="F37" s="695"/>
      <c r="G37" s="448">
        <v>844</v>
      </c>
      <c r="H37" s="700"/>
      <c r="I37" s="449">
        <f>G37*(1-J4)</f>
        <v>844</v>
      </c>
      <c r="J37" s="703"/>
      <c r="K37" s="1000"/>
    </row>
    <row r="38" spans="1:11" s="4" customFormat="1" ht="15.75" thickBot="1">
      <c r="A38" s="798" t="s">
        <v>47</v>
      </c>
      <c r="B38" s="799"/>
      <c r="C38" s="799"/>
      <c r="D38" s="799"/>
      <c r="E38" s="799"/>
      <c r="F38" s="799"/>
      <c r="G38" s="799"/>
      <c r="H38" s="799"/>
      <c r="I38" s="799"/>
      <c r="J38" s="800"/>
      <c r="K38" s="621"/>
    </row>
    <row r="39" spans="1:11" s="4" customFormat="1" ht="15">
      <c r="A39" s="458" t="s">
        <v>651</v>
      </c>
      <c r="B39" s="451" t="s">
        <v>9</v>
      </c>
      <c r="C39" s="1020">
        <v>2500</v>
      </c>
      <c r="D39" s="1012">
        <v>3200</v>
      </c>
      <c r="E39" s="452">
        <v>583</v>
      </c>
      <c r="F39" s="693">
        <f>E39+E40</f>
        <v>1835</v>
      </c>
      <c r="G39" s="453">
        <v>408</v>
      </c>
      <c r="H39" s="1021">
        <f>G39+G40</f>
        <v>1284</v>
      </c>
      <c r="I39" s="454">
        <f>G39*(1-J4)</f>
        <v>408</v>
      </c>
      <c r="J39" s="1008">
        <f>I39+I40</f>
        <v>1284</v>
      </c>
      <c r="K39" s="1000">
        <f>J39*'Меню '!$K$3</f>
        <v>89880</v>
      </c>
    </row>
    <row r="40" spans="1:11" s="4" customFormat="1" ht="15">
      <c r="A40" s="382" t="s">
        <v>652</v>
      </c>
      <c r="B40" s="370" t="s">
        <v>64</v>
      </c>
      <c r="C40" s="650"/>
      <c r="D40" s="1013"/>
      <c r="E40" s="375">
        <v>1252</v>
      </c>
      <c r="F40" s="694"/>
      <c r="G40" s="372">
        <v>876</v>
      </c>
      <c r="H40" s="1022"/>
      <c r="I40" s="373">
        <f>G40*(1-J4)</f>
        <v>876</v>
      </c>
      <c r="J40" s="1009"/>
      <c r="K40" s="1000"/>
    </row>
    <row r="41" spans="1:11" ht="15">
      <c r="A41" s="85" t="s">
        <v>48</v>
      </c>
      <c r="B41" s="327" t="s">
        <v>9</v>
      </c>
      <c r="C41" s="645">
        <v>3500</v>
      </c>
      <c r="D41" s="715">
        <v>4000</v>
      </c>
      <c r="E41" s="330">
        <v>750</v>
      </c>
      <c r="F41" s="691">
        <f>E41+E42</f>
        <v>2297</v>
      </c>
      <c r="G41" s="328">
        <v>525</v>
      </c>
      <c r="H41" s="706">
        <f>G41+G42</f>
        <v>1608</v>
      </c>
      <c r="I41" s="356">
        <f>G41*(1-J4)</f>
        <v>525</v>
      </c>
      <c r="J41" s="724">
        <f>I41+I42</f>
        <v>1608</v>
      </c>
      <c r="K41" s="1000">
        <f>J41*'Меню '!$K$3</f>
        <v>112560</v>
      </c>
    </row>
    <row r="42" spans="1:11" ht="15">
      <c r="A42" s="85" t="s">
        <v>49</v>
      </c>
      <c r="B42" s="327" t="s">
        <v>64</v>
      </c>
      <c r="C42" s="646"/>
      <c r="D42" s="716"/>
      <c r="E42" s="330">
        <v>1547</v>
      </c>
      <c r="F42" s="692"/>
      <c r="G42" s="328">
        <v>1083</v>
      </c>
      <c r="H42" s="707"/>
      <c r="I42" s="356">
        <f>G42*(1-J4)</f>
        <v>1083</v>
      </c>
      <c r="J42" s="725"/>
      <c r="K42" s="1000"/>
    </row>
    <row r="43" spans="1:11" ht="15">
      <c r="A43" s="382" t="s">
        <v>50</v>
      </c>
      <c r="B43" s="370" t="s">
        <v>9</v>
      </c>
      <c r="C43" s="649">
        <v>6000</v>
      </c>
      <c r="D43" s="731">
        <v>6800</v>
      </c>
      <c r="E43" s="375">
        <v>1163</v>
      </c>
      <c r="F43" s="689">
        <f>E43+E44</f>
        <v>3838</v>
      </c>
      <c r="G43" s="372">
        <v>814</v>
      </c>
      <c r="H43" s="687">
        <f>G43+G44</f>
        <v>2687</v>
      </c>
      <c r="I43" s="373">
        <f>G43*(1-J4)</f>
        <v>814</v>
      </c>
      <c r="J43" s="683">
        <f>I43+I44</f>
        <v>2687</v>
      </c>
      <c r="K43" s="1000">
        <f>J43*'Меню '!$K$3</f>
        <v>188090</v>
      </c>
    </row>
    <row r="44" spans="1:11" ht="15.75" thickBot="1">
      <c r="A44" s="402" t="s">
        <v>51</v>
      </c>
      <c r="B44" s="442" t="s">
        <v>64</v>
      </c>
      <c r="C44" s="726"/>
      <c r="D44" s="732"/>
      <c r="E44" s="457">
        <v>2675</v>
      </c>
      <c r="F44" s="690"/>
      <c r="G44" s="444">
        <v>1873</v>
      </c>
      <c r="H44" s="688"/>
      <c r="I44" s="445">
        <f>G44*(1-J4)</f>
        <v>1873</v>
      </c>
      <c r="J44" s="684"/>
      <c r="K44" s="1000"/>
    </row>
    <row r="45" spans="1:10" ht="15" thickBot="1">
      <c r="A45" s="1046" t="s">
        <v>321</v>
      </c>
      <c r="B45" s="1047"/>
      <c r="C45" s="1047"/>
      <c r="D45" s="1047"/>
      <c r="E45" s="1047"/>
      <c r="F45" s="1047"/>
      <c r="G45" s="1047"/>
      <c r="H45" s="1047"/>
      <c r="I45" s="1047"/>
      <c r="J45" s="1048"/>
    </row>
    <row r="46" spans="1:11" ht="15">
      <c r="A46" s="474" t="s">
        <v>550</v>
      </c>
      <c r="B46" s="475" t="s">
        <v>9</v>
      </c>
      <c r="C46" s="476">
        <v>2500</v>
      </c>
      <c r="D46" s="477">
        <v>3400</v>
      </c>
      <c r="E46" s="1059">
        <v>1767</v>
      </c>
      <c r="F46" s="1060"/>
      <c r="G46" s="1059">
        <v>1237</v>
      </c>
      <c r="H46" s="1060"/>
      <c r="I46" s="962">
        <f>G46*(1-J$4)</f>
        <v>1237</v>
      </c>
      <c r="J46" s="962" t="e">
        <f>H46*(1-#REF!)</f>
        <v>#REF!</v>
      </c>
      <c r="K46" s="620">
        <f>I46*'Меню '!$K$3</f>
        <v>86590</v>
      </c>
    </row>
    <row r="47" spans="1:11" ht="15">
      <c r="A47" s="8" t="s">
        <v>551</v>
      </c>
      <c r="B47" s="5" t="s">
        <v>9</v>
      </c>
      <c r="C47" s="324">
        <v>3500</v>
      </c>
      <c r="D47" s="31">
        <v>4000</v>
      </c>
      <c r="E47" s="1061">
        <v>1897</v>
      </c>
      <c r="F47" s="1062"/>
      <c r="G47" s="1061">
        <v>1328</v>
      </c>
      <c r="H47" s="1062"/>
      <c r="I47" s="1056">
        <f>G47*(1-J$4)</f>
        <v>1328</v>
      </c>
      <c r="J47" s="1056" t="e">
        <f>H47*(1-#REF!)</f>
        <v>#REF!</v>
      </c>
      <c r="K47" s="620">
        <f>I47*'Меню '!$K$3</f>
        <v>92960</v>
      </c>
    </row>
    <row r="48" spans="1:11" ht="15.75" thickBot="1">
      <c r="A48" s="478" t="s">
        <v>552</v>
      </c>
      <c r="B48" s="479" t="s">
        <v>9</v>
      </c>
      <c r="C48" s="387">
        <v>4800</v>
      </c>
      <c r="D48" s="480">
        <v>6000</v>
      </c>
      <c r="E48" s="1071">
        <v>2235</v>
      </c>
      <c r="F48" s="1072"/>
      <c r="G48" s="1071">
        <v>1565</v>
      </c>
      <c r="H48" s="1072"/>
      <c r="I48" s="875">
        <f>G48*(1-J$4)</f>
        <v>1565</v>
      </c>
      <c r="J48" s="875" t="e">
        <f>H48*(1-#REF!)</f>
        <v>#REF!</v>
      </c>
      <c r="K48" s="620">
        <f>I48*'Меню '!$K$3</f>
        <v>109550</v>
      </c>
    </row>
    <row r="49" spans="1:10" ht="15">
      <c r="A49" s="1014"/>
      <c r="B49" s="1015"/>
      <c r="C49" s="1015"/>
      <c r="D49" s="1015"/>
      <c r="E49" s="1015"/>
      <c r="F49" s="1015"/>
      <c r="G49" s="1015"/>
      <c r="H49" s="1015"/>
      <c r="I49" s="1015"/>
      <c r="J49" s="193"/>
    </row>
    <row r="50" spans="1:10" ht="15" customHeight="1">
      <c r="A50" s="1016"/>
      <c r="B50" s="1017"/>
      <c r="C50" s="1017"/>
      <c r="D50" s="1017"/>
      <c r="E50" s="1017"/>
      <c r="F50" s="1017"/>
      <c r="G50" s="1017"/>
      <c r="H50" s="1017"/>
      <c r="I50" s="1017"/>
      <c r="J50" s="192" t="s">
        <v>356</v>
      </c>
    </row>
    <row r="51" spans="1:10" ht="15.75" customHeight="1" thickBot="1">
      <c r="A51" s="1018"/>
      <c r="B51" s="1019"/>
      <c r="C51" s="1019"/>
      <c r="D51" s="1019"/>
      <c r="E51" s="1019"/>
      <c r="F51" s="1019"/>
      <c r="G51" s="1019"/>
      <c r="H51" s="1019"/>
      <c r="I51" s="1019"/>
      <c r="J51" s="150">
        <v>0</v>
      </c>
    </row>
    <row r="52" spans="1:10" ht="15.75" customHeight="1" thickBot="1">
      <c r="A52" s="847" t="s">
        <v>475</v>
      </c>
      <c r="B52" s="848"/>
      <c r="C52" s="848"/>
      <c r="D52" s="848"/>
      <c r="E52" s="848"/>
      <c r="F52" s="848"/>
      <c r="G52" s="848"/>
      <c r="H52" s="848"/>
      <c r="I52" s="848"/>
      <c r="J52" s="849"/>
    </row>
    <row r="53" spans="1:11" ht="30">
      <c r="A53" s="1010" t="s">
        <v>434</v>
      </c>
      <c r="B53" s="397" t="s">
        <v>64</v>
      </c>
      <c r="C53" s="665">
        <v>3000</v>
      </c>
      <c r="D53" s="666">
        <v>4000</v>
      </c>
      <c r="E53" s="956">
        <v>1959</v>
      </c>
      <c r="F53" s="957"/>
      <c r="G53" s="946">
        <v>1331</v>
      </c>
      <c r="H53" s="947"/>
      <c r="I53" s="914">
        <f>G53*(1-J$51)</f>
        <v>1331</v>
      </c>
      <c r="J53" s="1054"/>
      <c r="K53" s="644">
        <f>I53*'Меню '!$K$3</f>
        <v>93170</v>
      </c>
    </row>
    <row r="54" spans="1:11" ht="15">
      <c r="A54" s="1011"/>
      <c r="B54" s="398" t="s">
        <v>65</v>
      </c>
      <c r="C54" s="654"/>
      <c r="D54" s="656"/>
      <c r="E54" s="920"/>
      <c r="F54" s="921"/>
      <c r="G54" s="1052"/>
      <c r="H54" s="1053"/>
      <c r="I54" s="916"/>
      <c r="J54" s="1055"/>
      <c r="K54" s="644"/>
    </row>
    <row r="55" spans="1:11" ht="15">
      <c r="A55" s="1002" t="s">
        <v>662</v>
      </c>
      <c r="B55" s="390" t="s">
        <v>64</v>
      </c>
      <c r="C55" s="1007">
        <v>4000</v>
      </c>
      <c r="D55" s="1001">
        <v>4500</v>
      </c>
      <c r="E55" s="926">
        <v>2328</v>
      </c>
      <c r="F55" s="927"/>
      <c r="G55" s="1042">
        <v>1630</v>
      </c>
      <c r="H55" s="1043"/>
      <c r="I55" s="902">
        <f>G55*(1-J$51)</f>
        <v>1630</v>
      </c>
      <c r="J55" s="1044"/>
      <c r="K55" s="644">
        <f>I55*'Меню '!$K$3</f>
        <v>114100</v>
      </c>
    </row>
    <row r="56" spans="1:11" ht="15">
      <c r="A56" s="1003"/>
      <c r="B56" s="391" t="s">
        <v>65</v>
      </c>
      <c r="C56" s="659"/>
      <c r="D56" s="661"/>
      <c r="E56" s="928"/>
      <c r="F56" s="929"/>
      <c r="G56" s="954"/>
      <c r="H56" s="955"/>
      <c r="I56" s="904"/>
      <c r="J56" s="1045"/>
      <c r="K56" s="644"/>
    </row>
    <row r="57" spans="1:11" ht="15">
      <c r="A57" s="1004" t="s">
        <v>435</v>
      </c>
      <c r="B57" s="399" t="s">
        <v>64</v>
      </c>
      <c r="C57" s="653">
        <v>5400</v>
      </c>
      <c r="D57" s="655">
        <v>7000</v>
      </c>
      <c r="E57" s="918">
        <v>3207</v>
      </c>
      <c r="F57" s="919"/>
      <c r="G57" s="922">
        <v>2180</v>
      </c>
      <c r="H57" s="923"/>
      <c r="I57" s="914">
        <f>G57*(1-J$51)</f>
        <v>2180</v>
      </c>
      <c r="J57" s="1054"/>
      <c r="K57" s="644">
        <f>I57*'Меню '!$K$3</f>
        <v>152600</v>
      </c>
    </row>
    <row r="58" spans="1:11" ht="15">
      <c r="A58" s="1005"/>
      <c r="B58" s="398" t="s">
        <v>66</v>
      </c>
      <c r="C58" s="662"/>
      <c r="D58" s="657"/>
      <c r="E58" s="920"/>
      <c r="F58" s="921"/>
      <c r="G58" s="924"/>
      <c r="H58" s="925"/>
      <c r="I58" s="916"/>
      <c r="J58" s="1055"/>
      <c r="K58" s="644"/>
    </row>
    <row r="59" spans="1:11" ht="15">
      <c r="A59" s="1006" t="s">
        <v>436</v>
      </c>
      <c r="B59" s="392" t="s">
        <v>64</v>
      </c>
      <c r="C59" s="658">
        <v>7100</v>
      </c>
      <c r="D59" s="660">
        <v>8600</v>
      </c>
      <c r="E59" s="934">
        <v>4317</v>
      </c>
      <c r="F59" s="935"/>
      <c r="G59" s="938">
        <v>2934</v>
      </c>
      <c r="H59" s="939"/>
      <c r="I59" s="902">
        <f>G59*(1-J$51)</f>
        <v>2934</v>
      </c>
      <c r="J59" s="1044"/>
      <c r="K59" s="644">
        <f>I59*'Меню '!$K$3</f>
        <v>205380</v>
      </c>
    </row>
    <row r="60" spans="1:11" ht="15">
      <c r="A60" s="1003"/>
      <c r="B60" s="391" t="s">
        <v>67</v>
      </c>
      <c r="C60" s="659"/>
      <c r="D60" s="661"/>
      <c r="E60" s="936"/>
      <c r="F60" s="937"/>
      <c r="G60" s="940"/>
      <c r="H60" s="941"/>
      <c r="I60" s="904"/>
      <c r="J60" s="1045"/>
      <c r="K60" s="644"/>
    </row>
    <row r="61" spans="1:11" ht="15">
      <c r="A61" s="1004" t="s">
        <v>663</v>
      </c>
      <c r="B61" s="399" t="s">
        <v>64</v>
      </c>
      <c r="C61" s="653">
        <v>8000</v>
      </c>
      <c r="D61" s="655">
        <v>9400</v>
      </c>
      <c r="E61" s="1064">
        <v>5561</v>
      </c>
      <c r="F61" s="1065"/>
      <c r="G61" s="1068">
        <v>3893</v>
      </c>
      <c r="H61" s="1069"/>
      <c r="I61" s="914">
        <f>G61*(1-J$51)</f>
        <v>3893</v>
      </c>
      <c r="J61" s="1054"/>
      <c r="K61" s="644">
        <f>I61*'Меню '!$K$3</f>
        <v>272510</v>
      </c>
    </row>
    <row r="62" spans="1:11" ht="15">
      <c r="A62" s="1005"/>
      <c r="B62" s="398" t="s">
        <v>67</v>
      </c>
      <c r="C62" s="662"/>
      <c r="D62" s="657"/>
      <c r="E62" s="1066"/>
      <c r="F62" s="1067"/>
      <c r="G62" s="1059"/>
      <c r="H62" s="1070"/>
      <c r="I62" s="916"/>
      <c r="J62" s="1055"/>
      <c r="K62" s="644"/>
    </row>
  </sheetData>
  <sheetProtection/>
  <mergeCells count="155">
    <mergeCell ref="D5:D7"/>
    <mergeCell ref="A1:J1"/>
    <mergeCell ref="A2:E4"/>
    <mergeCell ref="A28:J28"/>
    <mergeCell ref="A27:J27"/>
    <mergeCell ref="I6:J6"/>
    <mergeCell ref="A8:J8"/>
    <mergeCell ref="A5:A7"/>
    <mergeCell ref="C10:C11"/>
    <mergeCell ref="F10:F11"/>
    <mergeCell ref="E61:F62"/>
    <mergeCell ref="G61:H62"/>
    <mergeCell ref="I61:J62"/>
    <mergeCell ref="E57:F58"/>
    <mergeCell ref="G57:H58"/>
    <mergeCell ref="G47:H47"/>
    <mergeCell ref="E48:F48"/>
    <mergeCell ref="G48:H48"/>
    <mergeCell ref="I57:J58"/>
    <mergeCell ref="A52:J52"/>
    <mergeCell ref="G53:H54"/>
    <mergeCell ref="I53:J54"/>
    <mergeCell ref="I47:J47"/>
    <mergeCell ref="I48:J48"/>
    <mergeCell ref="E5:J5"/>
    <mergeCell ref="E6:F6"/>
    <mergeCell ref="G46:H46"/>
    <mergeCell ref="E46:F46"/>
    <mergeCell ref="E47:F47"/>
    <mergeCell ref="G6:H6"/>
    <mergeCell ref="A45:J45"/>
    <mergeCell ref="I46:J46"/>
    <mergeCell ref="F2:I4"/>
    <mergeCell ref="A38:J38"/>
    <mergeCell ref="A33:J33"/>
    <mergeCell ref="A20:J20"/>
    <mergeCell ref="A9:J9"/>
    <mergeCell ref="B5:B7"/>
    <mergeCell ref="C5:C7"/>
    <mergeCell ref="D10:D11"/>
    <mergeCell ref="E55:F56"/>
    <mergeCell ref="G55:H56"/>
    <mergeCell ref="I55:J56"/>
    <mergeCell ref="E59:F60"/>
    <mergeCell ref="G59:H60"/>
    <mergeCell ref="I59:J60"/>
    <mergeCell ref="H10:H11"/>
    <mergeCell ref="J10:J11"/>
    <mergeCell ref="J12:J13"/>
    <mergeCell ref="J14:J15"/>
    <mergeCell ref="F12:F13"/>
    <mergeCell ref="F14:F15"/>
    <mergeCell ref="J16:J17"/>
    <mergeCell ref="J18:J19"/>
    <mergeCell ref="H12:H13"/>
    <mergeCell ref="H14:H15"/>
    <mergeCell ref="H16:H17"/>
    <mergeCell ref="H18:H19"/>
    <mergeCell ref="D12:D13"/>
    <mergeCell ref="C12:C13"/>
    <mergeCell ref="C14:C15"/>
    <mergeCell ref="D14:D15"/>
    <mergeCell ref="D16:D17"/>
    <mergeCell ref="C16:C17"/>
    <mergeCell ref="C25:C26"/>
    <mergeCell ref="D21:D22"/>
    <mergeCell ref="D23:D24"/>
    <mergeCell ref="D25:D26"/>
    <mergeCell ref="F16:F17"/>
    <mergeCell ref="F18:F19"/>
    <mergeCell ref="C18:C19"/>
    <mergeCell ref="D18:D19"/>
    <mergeCell ref="H21:H22"/>
    <mergeCell ref="J21:J22"/>
    <mergeCell ref="J23:J24"/>
    <mergeCell ref="J25:J26"/>
    <mergeCell ref="H23:H24"/>
    <mergeCell ref="H25:H26"/>
    <mergeCell ref="D29:D30"/>
    <mergeCell ref="C31:C32"/>
    <mergeCell ref="D31:D32"/>
    <mergeCell ref="F29:F30"/>
    <mergeCell ref="F31:F32"/>
    <mergeCell ref="F21:F22"/>
    <mergeCell ref="F23:F24"/>
    <mergeCell ref="F25:F26"/>
    <mergeCell ref="C21:C22"/>
    <mergeCell ref="C23:C24"/>
    <mergeCell ref="H29:H30"/>
    <mergeCell ref="H31:H32"/>
    <mergeCell ref="J29:J30"/>
    <mergeCell ref="J31:J32"/>
    <mergeCell ref="C34:C35"/>
    <mergeCell ref="D34:D35"/>
    <mergeCell ref="F34:F35"/>
    <mergeCell ref="H34:H35"/>
    <mergeCell ref="J34:J35"/>
    <mergeCell ref="C29:C30"/>
    <mergeCell ref="J36:J37"/>
    <mergeCell ref="H36:H37"/>
    <mergeCell ref="F36:F37"/>
    <mergeCell ref="D36:D37"/>
    <mergeCell ref="C36:C37"/>
    <mergeCell ref="C39:C40"/>
    <mergeCell ref="H39:H40"/>
    <mergeCell ref="A53:A54"/>
    <mergeCell ref="C53:C54"/>
    <mergeCell ref="D53:D54"/>
    <mergeCell ref="C41:C42"/>
    <mergeCell ref="C43:C44"/>
    <mergeCell ref="D39:D40"/>
    <mergeCell ref="D41:D42"/>
    <mergeCell ref="D43:D44"/>
    <mergeCell ref="A49:I51"/>
    <mergeCell ref="E53:F54"/>
    <mergeCell ref="C59:C60"/>
    <mergeCell ref="C61:C62"/>
    <mergeCell ref="H41:H42"/>
    <mergeCell ref="H43:H44"/>
    <mergeCell ref="J39:J40"/>
    <mergeCell ref="J41:J42"/>
    <mergeCell ref="J43:J44"/>
    <mergeCell ref="F39:F40"/>
    <mergeCell ref="F41:F42"/>
    <mergeCell ref="F43:F44"/>
    <mergeCell ref="D55:D56"/>
    <mergeCell ref="D57:D58"/>
    <mergeCell ref="D59:D60"/>
    <mergeCell ref="D61:D62"/>
    <mergeCell ref="A55:A56"/>
    <mergeCell ref="A57:A58"/>
    <mergeCell ref="A59:A60"/>
    <mergeCell ref="A61:A62"/>
    <mergeCell ref="C55:C56"/>
    <mergeCell ref="C57:C58"/>
    <mergeCell ref="K10:K11"/>
    <mergeCell ref="K12:K13"/>
    <mergeCell ref="K14:K15"/>
    <mergeCell ref="K16:K17"/>
    <mergeCell ref="K18:K19"/>
    <mergeCell ref="K21:K22"/>
    <mergeCell ref="K23:K24"/>
    <mergeCell ref="K25:K26"/>
    <mergeCell ref="K29:K30"/>
    <mergeCell ref="K31:K32"/>
    <mergeCell ref="K34:K35"/>
    <mergeCell ref="K36:K37"/>
    <mergeCell ref="K59:K60"/>
    <mergeCell ref="K61:K62"/>
    <mergeCell ref="K39:K40"/>
    <mergeCell ref="K41:K42"/>
    <mergeCell ref="K43:K44"/>
    <mergeCell ref="K53:K54"/>
    <mergeCell ref="K55:K56"/>
    <mergeCell ref="K57:K58"/>
  </mergeCells>
  <hyperlinks>
    <hyperlink ref="B5:B7" r:id="rId1" display="Сплит-система"/>
    <hyperlink ref="A33:J33" r:id="rId2" display="Настенное исполнение сплит-системы серия Classic"/>
    <hyperlink ref="A28:J28" r:id="rId3" display="Настенное исполнение, серия De Luxe"/>
  </hyperlinks>
  <printOptions horizontalCentered="1"/>
  <pageMargins left="0.31527777777777777" right="0.19652777777777777" top="0.15763888888888888" bottom="0.47291666666666665" header="0.5118055555555555" footer="0.15763888888888888"/>
  <pageSetup fitToHeight="0" fitToWidth="1" horizontalDpi="300" verticalDpi="300" orientation="portrait" paperSize="9" scale="88" r:id="rId7"/>
  <headerFooter alignWithMargins="0">
    <oddFooter>&amp;LЦены указаны на условиях DDP Москва, включая НДС.&amp;R&amp;P</oddFooter>
  </headerFooter>
  <ignoredErrors>
    <ignoredError sqref="I30 I32 I37 I42 I44" formula="1"/>
  </ignoredErrors>
  <drawing r:id="rId6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0"/>
  <sheetViews>
    <sheetView view="pageBreakPreview" zoomScaleSheetLayoutView="100" zoomScalePageLayoutView="0" workbookViewId="0" topLeftCell="A1">
      <pane ySplit="6" topLeftCell="A189" activePane="bottomLeft" state="frozen"/>
      <selection pane="topLeft" activeCell="A1" sqref="A1"/>
      <selection pane="bottomLeft" activeCell="A196" sqref="A196:K196"/>
    </sheetView>
  </sheetViews>
  <sheetFormatPr defaultColWidth="9.140625" defaultRowHeight="12.75"/>
  <cols>
    <col min="1" max="1" width="26.57421875" style="1" customWidth="1"/>
    <col min="2" max="2" width="20.28125" style="1" bestFit="1" customWidth="1"/>
    <col min="3" max="3" width="17.57421875" style="24" bestFit="1" customWidth="1"/>
    <col min="4" max="4" width="13.140625" style="25" customWidth="1"/>
    <col min="5" max="5" width="8.421875" style="1" customWidth="1"/>
    <col min="6" max="6" width="6.140625" style="1" bestFit="1" customWidth="1"/>
    <col min="7" max="7" width="7.7109375" style="21" customWidth="1"/>
    <col min="8" max="8" width="22.8515625" style="22" bestFit="1" customWidth="1"/>
    <col min="9" max="9" width="0" style="0" hidden="1" customWidth="1"/>
    <col min="10" max="10" width="6.7109375" style="27" bestFit="1" customWidth="1"/>
    <col min="11" max="11" width="10.140625" style="28" bestFit="1" customWidth="1"/>
    <col min="12" max="12" width="16.7109375" style="624" customWidth="1"/>
  </cols>
  <sheetData>
    <row r="1" spans="1:11" ht="67.5" customHeight="1" thickBot="1">
      <c r="A1" s="964"/>
      <c r="B1" s="965"/>
      <c r="C1" s="965"/>
      <c r="D1" s="965"/>
      <c r="E1" s="965"/>
      <c r="F1" s="965"/>
      <c r="G1" s="965"/>
      <c r="H1" s="965"/>
      <c r="I1" s="965"/>
      <c r="J1" s="965"/>
      <c r="K1" s="966"/>
    </row>
    <row r="2" spans="1:11" ht="14.25" customHeight="1">
      <c r="A2" s="1144" t="s">
        <v>72</v>
      </c>
      <c r="B2" s="1145"/>
      <c r="C2" s="1145"/>
      <c r="D2" s="1145"/>
      <c r="E2" s="1145"/>
      <c r="F2" s="822"/>
      <c r="G2" s="822"/>
      <c r="H2" s="822"/>
      <c r="I2" s="822"/>
      <c r="J2" s="822"/>
      <c r="K2" s="189"/>
    </row>
    <row r="3" spans="1:11" ht="14.25" customHeight="1">
      <c r="A3" s="1146"/>
      <c r="B3" s="1147"/>
      <c r="C3" s="1147"/>
      <c r="D3" s="1147"/>
      <c r="E3" s="1147"/>
      <c r="F3" s="823"/>
      <c r="G3" s="823"/>
      <c r="H3" s="823"/>
      <c r="I3" s="823"/>
      <c r="J3" s="823"/>
      <c r="K3" s="84" t="s">
        <v>356</v>
      </c>
    </row>
    <row r="4" spans="1:11" ht="14.25" customHeight="1" thickBot="1">
      <c r="A4" s="1148"/>
      <c r="B4" s="1149"/>
      <c r="C4" s="1149"/>
      <c r="D4" s="1149"/>
      <c r="E4" s="1149"/>
      <c r="F4" s="824"/>
      <c r="G4" s="824"/>
      <c r="H4" s="824"/>
      <c r="I4" s="824"/>
      <c r="J4" s="824"/>
      <c r="K4" s="150">
        <f>'Меню '!K7</f>
        <v>0</v>
      </c>
    </row>
    <row r="5" spans="1:11" ht="15" customHeight="1">
      <c r="A5" s="840" t="s">
        <v>73</v>
      </c>
      <c r="B5" s="1151" t="s">
        <v>600</v>
      </c>
      <c r="C5" s="851" t="s">
        <v>486</v>
      </c>
      <c r="D5" s="1157" t="s">
        <v>482</v>
      </c>
      <c r="E5" s="1154" t="s">
        <v>2</v>
      </c>
      <c r="F5" s="1155"/>
      <c r="G5" s="1155"/>
      <c r="H5" s="1155"/>
      <c r="I5" s="1155"/>
      <c r="J5" s="1155"/>
      <c r="K5" s="1156"/>
    </row>
    <row r="6" spans="1:12" s="3" customFormat="1" ht="15" thickBot="1">
      <c r="A6" s="1150"/>
      <c r="B6" s="1152"/>
      <c r="C6" s="1153"/>
      <c r="D6" s="1158"/>
      <c r="E6" s="1159" t="s">
        <v>3</v>
      </c>
      <c r="F6" s="1159"/>
      <c r="G6" s="1160" t="s">
        <v>4</v>
      </c>
      <c r="H6" s="1160"/>
      <c r="I6" s="7"/>
      <c r="J6" s="834" t="s">
        <v>355</v>
      </c>
      <c r="K6" s="835"/>
      <c r="L6" s="625"/>
    </row>
    <row r="7" spans="1:11" ht="15" customHeight="1" thickBot="1">
      <c r="A7" s="1108" t="s">
        <v>74</v>
      </c>
      <c r="B7" s="1109"/>
      <c r="C7" s="1109"/>
      <c r="D7" s="1109"/>
      <c r="E7" s="1109"/>
      <c r="F7" s="1109"/>
      <c r="G7" s="1109"/>
      <c r="H7" s="1109"/>
      <c r="I7" s="1109"/>
      <c r="J7" s="1109"/>
      <c r="K7" s="1110"/>
    </row>
    <row r="8" spans="1:11" ht="13.5" thickBot="1">
      <c r="A8" s="813" t="s">
        <v>834</v>
      </c>
      <c r="B8" s="814"/>
      <c r="C8" s="814"/>
      <c r="D8" s="814"/>
      <c r="E8" s="814"/>
      <c r="F8" s="814"/>
      <c r="G8" s="814"/>
      <c r="H8" s="814"/>
      <c r="I8" s="814"/>
      <c r="J8" s="814"/>
      <c r="K8" s="815"/>
    </row>
    <row r="9" spans="1:12" ht="15">
      <c r="A9" s="190" t="s">
        <v>75</v>
      </c>
      <c r="B9" s="329" t="s">
        <v>9</v>
      </c>
      <c r="C9" s="322">
        <v>3600</v>
      </c>
      <c r="D9" s="331">
        <v>5000</v>
      </c>
      <c r="E9" s="1099">
        <v>1466</v>
      </c>
      <c r="F9" s="1099"/>
      <c r="G9" s="1105">
        <v>1026</v>
      </c>
      <c r="H9" s="1105"/>
      <c r="I9" s="196"/>
      <c r="J9" s="1115">
        <f>G9*(1-K$4)</f>
        <v>1026</v>
      </c>
      <c r="K9" s="1116"/>
      <c r="L9" s="620">
        <f>J9*'Меню '!$K$3</f>
        <v>71820</v>
      </c>
    </row>
    <row r="10" spans="1:12" ht="15">
      <c r="A10" s="85" t="s">
        <v>76</v>
      </c>
      <c r="B10" s="327" t="s">
        <v>9</v>
      </c>
      <c r="C10" s="321">
        <v>4600</v>
      </c>
      <c r="D10" s="332">
        <v>6300</v>
      </c>
      <c r="E10" s="787">
        <v>1525</v>
      </c>
      <c r="F10" s="787"/>
      <c r="G10" s="858">
        <v>1068</v>
      </c>
      <c r="H10" s="858"/>
      <c r="I10" s="38"/>
      <c r="J10" s="1090">
        <f>G10*(1-K$4)</f>
        <v>1068</v>
      </c>
      <c r="K10" s="1091"/>
      <c r="L10" s="620">
        <f>J10*'Меню '!$K$3</f>
        <v>74760</v>
      </c>
    </row>
    <row r="11" spans="1:12" ht="15">
      <c r="A11" s="85" t="s">
        <v>77</v>
      </c>
      <c r="B11" s="327" t="s">
        <v>9</v>
      </c>
      <c r="C11" s="321">
        <v>6000</v>
      </c>
      <c r="D11" s="332">
        <v>7400</v>
      </c>
      <c r="E11" s="787">
        <v>2021</v>
      </c>
      <c r="F11" s="787"/>
      <c r="G11" s="858">
        <v>1415</v>
      </c>
      <c r="H11" s="858"/>
      <c r="I11" s="38"/>
      <c r="J11" s="1090">
        <f>G11*(1-K$4)</f>
        <v>1415</v>
      </c>
      <c r="K11" s="1091"/>
      <c r="L11" s="620">
        <f>J11*'Меню '!$K$3</f>
        <v>99050</v>
      </c>
    </row>
    <row r="12" spans="1:12" ht="15">
      <c r="A12" s="85" t="s">
        <v>78</v>
      </c>
      <c r="B12" s="327" t="s">
        <v>9</v>
      </c>
      <c r="C12" s="321">
        <v>7100</v>
      </c>
      <c r="D12" s="332">
        <v>9500</v>
      </c>
      <c r="E12" s="787">
        <v>2427</v>
      </c>
      <c r="F12" s="787"/>
      <c r="G12" s="858">
        <v>1699</v>
      </c>
      <c r="H12" s="858"/>
      <c r="I12" s="38"/>
      <c r="J12" s="1090">
        <f>G12*(1-K$4)</f>
        <v>1699</v>
      </c>
      <c r="K12" s="1091"/>
      <c r="L12" s="620">
        <f>J12*'Меню '!$K$3</f>
        <v>118930</v>
      </c>
    </row>
    <row r="13" spans="1:12" ht="15.75" thickBot="1">
      <c r="A13" s="176" t="s">
        <v>79</v>
      </c>
      <c r="B13" s="347" t="s">
        <v>9</v>
      </c>
      <c r="C13" s="323">
        <v>10000</v>
      </c>
      <c r="D13" s="336">
        <v>11200</v>
      </c>
      <c r="E13" s="1143">
        <v>2474</v>
      </c>
      <c r="F13" s="1143"/>
      <c r="G13" s="1130">
        <v>1732</v>
      </c>
      <c r="H13" s="1130"/>
      <c r="I13" s="44"/>
      <c r="J13" s="1126">
        <f>G13*(1-K$4)</f>
        <v>1732</v>
      </c>
      <c r="K13" s="1127"/>
      <c r="L13" s="620">
        <f>J13*'Меню '!$K$3</f>
        <v>121240</v>
      </c>
    </row>
    <row r="14" spans="1:12" ht="15" customHeight="1" thickBot="1">
      <c r="A14" s="813" t="s">
        <v>80</v>
      </c>
      <c r="B14" s="814"/>
      <c r="C14" s="814"/>
      <c r="D14" s="814"/>
      <c r="E14" s="814"/>
      <c r="F14" s="814"/>
      <c r="G14" s="814"/>
      <c r="H14" s="814"/>
      <c r="I14" s="814"/>
      <c r="J14" s="814"/>
      <c r="K14" s="815"/>
      <c r="L14" s="620"/>
    </row>
    <row r="15" spans="1:12" ht="15" customHeight="1">
      <c r="A15" s="190" t="s">
        <v>454</v>
      </c>
      <c r="B15" s="329" t="s">
        <v>9</v>
      </c>
      <c r="C15" s="322">
        <v>3600</v>
      </c>
      <c r="D15" s="331">
        <v>4100</v>
      </c>
      <c r="E15" s="1099">
        <v>1739</v>
      </c>
      <c r="F15" s="1099"/>
      <c r="G15" s="1105">
        <v>1217</v>
      </c>
      <c r="H15" s="1105"/>
      <c r="I15" s="196"/>
      <c r="J15" s="1115">
        <f>G15*(1-K$4)</f>
        <v>1217</v>
      </c>
      <c r="K15" s="1116"/>
      <c r="L15" s="620">
        <f>J15*'Меню '!$K$3</f>
        <v>85190</v>
      </c>
    </row>
    <row r="16" spans="1:12" ht="15">
      <c r="A16" s="85" t="s">
        <v>81</v>
      </c>
      <c r="B16" s="327" t="s">
        <v>9</v>
      </c>
      <c r="C16" s="321">
        <v>5000</v>
      </c>
      <c r="D16" s="332">
        <v>6000</v>
      </c>
      <c r="E16" s="787">
        <v>1795</v>
      </c>
      <c r="F16" s="787"/>
      <c r="G16" s="858">
        <v>1257</v>
      </c>
      <c r="H16" s="858"/>
      <c r="I16" s="38"/>
      <c r="J16" s="1090">
        <f aca="true" t="shared" si="0" ref="J16:J21">G16*(1-K$4)</f>
        <v>1257</v>
      </c>
      <c r="K16" s="1091"/>
      <c r="L16" s="620">
        <f>J16*'Меню '!$K$3</f>
        <v>87990</v>
      </c>
    </row>
    <row r="17" spans="1:12" ht="15">
      <c r="A17" s="85" t="s">
        <v>82</v>
      </c>
      <c r="B17" s="327" t="s">
        <v>9</v>
      </c>
      <c r="C17" s="321">
        <v>6000</v>
      </c>
      <c r="D17" s="332">
        <v>7000</v>
      </c>
      <c r="E17" s="787">
        <v>2058</v>
      </c>
      <c r="F17" s="787"/>
      <c r="G17" s="858">
        <v>1441</v>
      </c>
      <c r="H17" s="858"/>
      <c r="I17" s="38"/>
      <c r="J17" s="1090">
        <f t="shared" si="0"/>
        <v>1441</v>
      </c>
      <c r="K17" s="1091"/>
      <c r="L17" s="620">
        <f>J17*'Меню '!$K$3</f>
        <v>100870</v>
      </c>
    </row>
    <row r="18" spans="1:12" ht="15">
      <c r="A18" s="85" t="s">
        <v>83</v>
      </c>
      <c r="B18" s="327" t="s">
        <v>9</v>
      </c>
      <c r="C18" s="321">
        <v>7100</v>
      </c>
      <c r="D18" s="332">
        <v>7600</v>
      </c>
      <c r="E18" s="787">
        <v>2437</v>
      </c>
      <c r="F18" s="787"/>
      <c r="G18" s="858">
        <v>1706</v>
      </c>
      <c r="H18" s="858"/>
      <c r="I18" s="38"/>
      <c r="J18" s="1090">
        <f t="shared" si="0"/>
        <v>1706</v>
      </c>
      <c r="K18" s="1091"/>
      <c r="L18" s="620">
        <f>J18*'Меню '!$K$3</f>
        <v>119420</v>
      </c>
    </row>
    <row r="19" spans="1:12" ht="15">
      <c r="A19" s="85" t="s">
        <v>84</v>
      </c>
      <c r="B19" s="327" t="s">
        <v>9</v>
      </c>
      <c r="C19" s="321">
        <v>10000</v>
      </c>
      <c r="D19" s="332">
        <v>11200</v>
      </c>
      <c r="E19" s="787">
        <v>2579</v>
      </c>
      <c r="F19" s="787"/>
      <c r="G19" s="858">
        <v>1805</v>
      </c>
      <c r="H19" s="858"/>
      <c r="I19" s="38"/>
      <c r="J19" s="1090">
        <f t="shared" si="0"/>
        <v>1805</v>
      </c>
      <c r="K19" s="1091"/>
      <c r="L19" s="620">
        <f>J19*'Меню '!$K$3</f>
        <v>126350</v>
      </c>
    </row>
    <row r="20" spans="1:12" ht="15">
      <c r="A20" s="85" t="s">
        <v>85</v>
      </c>
      <c r="B20" s="327" t="s">
        <v>9</v>
      </c>
      <c r="C20" s="321">
        <v>12500</v>
      </c>
      <c r="D20" s="332">
        <v>14000</v>
      </c>
      <c r="E20" s="787">
        <v>3057</v>
      </c>
      <c r="F20" s="787"/>
      <c r="G20" s="858">
        <v>2140</v>
      </c>
      <c r="H20" s="858"/>
      <c r="I20" s="38"/>
      <c r="J20" s="1090">
        <f t="shared" si="0"/>
        <v>2140</v>
      </c>
      <c r="K20" s="1091"/>
      <c r="L20" s="620">
        <f>J20*'Меню '!$K$3</f>
        <v>149800</v>
      </c>
    </row>
    <row r="21" spans="1:12" ht="15.75" thickBot="1">
      <c r="A21" s="176" t="s">
        <v>86</v>
      </c>
      <c r="B21" s="347" t="s">
        <v>9</v>
      </c>
      <c r="C21" s="323">
        <v>14000</v>
      </c>
      <c r="D21" s="336">
        <v>16000</v>
      </c>
      <c r="E21" s="1143">
        <v>3116</v>
      </c>
      <c r="F21" s="1143"/>
      <c r="G21" s="1130">
        <v>2181</v>
      </c>
      <c r="H21" s="1130"/>
      <c r="I21" s="44"/>
      <c r="J21" s="1126">
        <f t="shared" si="0"/>
        <v>2181</v>
      </c>
      <c r="K21" s="1127"/>
      <c r="L21" s="620">
        <f>J21*'Меню '!$K$3</f>
        <v>152670</v>
      </c>
    </row>
    <row r="22" spans="1:11" ht="15" customHeight="1" thickBot="1">
      <c r="A22" s="859" t="s">
        <v>455</v>
      </c>
      <c r="B22" s="860"/>
      <c r="C22" s="860"/>
      <c r="D22" s="860"/>
      <c r="E22" s="860"/>
      <c r="F22" s="860"/>
      <c r="G22" s="860"/>
      <c r="H22" s="860"/>
      <c r="I22" s="860"/>
      <c r="J22" s="860"/>
      <c r="K22" s="861"/>
    </row>
    <row r="23" spans="1:12" ht="15">
      <c r="A23" s="458" t="s">
        <v>495</v>
      </c>
      <c r="B23" s="451" t="s">
        <v>9</v>
      </c>
      <c r="C23" s="862">
        <v>7100</v>
      </c>
      <c r="D23" s="1162">
        <v>8000</v>
      </c>
      <c r="E23" s="452">
        <v>1969</v>
      </c>
      <c r="F23" s="1205">
        <f>E23+E24</f>
        <v>2837</v>
      </c>
      <c r="G23" s="453">
        <v>1378</v>
      </c>
      <c r="H23" s="1205">
        <f>G23+G24</f>
        <v>1956</v>
      </c>
      <c r="I23" s="496"/>
      <c r="J23" s="488">
        <f aca="true" t="shared" si="1" ref="J23:J30">G23*(1-K$4)</f>
        <v>1378</v>
      </c>
      <c r="K23" s="1206">
        <f>J23+J24</f>
        <v>1956</v>
      </c>
      <c r="L23" s="1000">
        <f>K23*'Меню '!$K$3</f>
        <v>136920</v>
      </c>
    </row>
    <row r="24" spans="1:12" ht="15">
      <c r="A24" s="497" t="s">
        <v>87</v>
      </c>
      <c r="B24" s="494" t="s">
        <v>498</v>
      </c>
      <c r="C24" s="863"/>
      <c r="D24" s="1163"/>
      <c r="E24" s="375">
        <v>868</v>
      </c>
      <c r="F24" s="1161"/>
      <c r="G24" s="372">
        <v>578</v>
      </c>
      <c r="H24" s="1161"/>
      <c r="I24" s="491"/>
      <c r="J24" s="472">
        <f t="shared" si="1"/>
        <v>578</v>
      </c>
      <c r="K24" s="1207"/>
      <c r="L24" s="1000"/>
    </row>
    <row r="25" spans="1:12" ht="15">
      <c r="A25" s="85" t="s">
        <v>602</v>
      </c>
      <c r="B25" s="327" t="s">
        <v>9</v>
      </c>
      <c r="C25" s="749">
        <v>10000</v>
      </c>
      <c r="D25" s="751">
        <v>11200</v>
      </c>
      <c r="E25" s="330">
        <v>2527</v>
      </c>
      <c r="F25" s="1111">
        <f>E25+E26</f>
        <v>3395</v>
      </c>
      <c r="G25" s="328">
        <v>1769</v>
      </c>
      <c r="H25" s="1111">
        <f>G25+G26</f>
        <v>2347</v>
      </c>
      <c r="I25" s="38"/>
      <c r="J25" s="296">
        <f t="shared" si="1"/>
        <v>1769</v>
      </c>
      <c r="K25" s="1208">
        <f>J25+J26</f>
        <v>2347</v>
      </c>
      <c r="L25" s="1000">
        <f>K25*'Меню '!$K$3</f>
        <v>164290</v>
      </c>
    </row>
    <row r="26" spans="1:12" ht="15">
      <c r="A26" s="86" t="s">
        <v>87</v>
      </c>
      <c r="B26" s="495" t="s">
        <v>498</v>
      </c>
      <c r="C26" s="749"/>
      <c r="D26" s="751"/>
      <c r="E26" s="599">
        <v>868</v>
      </c>
      <c r="F26" s="1111"/>
      <c r="G26" s="328">
        <v>578</v>
      </c>
      <c r="H26" s="1111"/>
      <c r="I26" s="38"/>
      <c r="J26" s="296">
        <f t="shared" si="1"/>
        <v>578</v>
      </c>
      <c r="K26" s="1208"/>
      <c r="L26" s="1000"/>
    </row>
    <row r="27" spans="1:12" ht="15">
      <c r="A27" s="382" t="s">
        <v>496</v>
      </c>
      <c r="B27" s="370" t="s">
        <v>9</v>
      </c>
      <c r="C27" s="863">
        <v>12500</v>
      </c>
      <c r="D27" s="1163">
        <v>14000</v>
      </c>
      <c r="E27" s="375">
        <v>2685</v>
      </c>
      <c r="F27" s="1161">
        <f>E27+E28</f>
        <v>3553</v>
      </c>
      <c r="G27" s="372">
        <v>1880</v>
      </c>
      <c r="H27" s="1161">
        <f>G27+G28</f>
        <v>2458</v>
      </c>
      <c r="I27" s="491"/>
      <c r="J27" s="472">
        <f t="shared" si="1"/>
        <v>1880</v>
      </c>
      <c r="K27" s="1207">
        <f>J27+J28</f>
        <v>2458</v>
      </c>
      <c r="L27" s="1000">
        <f>K27*'Меню '!$K$3</f>
        <v>172060</v>
      </c>
    </row>
    <row r="28" spans="1:12" ht="15">
      <c r="A28" s="497" t="s">
        <v>87</v>
      </c>
      <c r="B28" s="494" t="s">
        <v>498</v>
      </c>
      <c r="C28" s="863"/>
      <c r="D28" s="1163"/>
      <c r="E28" s="599">
        <v>868</v>
      </c>
      <c r="F28" s="1161"/>
      <c r="G28" s="372">
        <v>578</v>
      </c>
      <c r="H28" s="1161"/>
      <c r="I28" s="491"/>
      <c r="J28" s="472">
        <f t="shared" si="1"/>
        <v>578</v>
      </c>
      <c r="K28" s="1207"/>
      <c r="L28" s="1000"/>
    </row>
    <row r="29" spans="1:12" ht="15">
      <c r="A29" s="85" t="s">
        <v>497</v>
      </c>
      <c r="B29" s="327" t="s">
        <v>9</v>
      </c>
      <c r="C29" s="749">
        <v>14000</v>
      </c>
      <c r="D29" s="751">
        <v>16000</v>
      </c>
      <c r="E29" s="330">
        <v>2911</v>
      </c>
      <c r="F29" s="1111">
        <f>E29+E30</f>
        <v>3779</v>
      </c>
      <c r="G29" s="328">
        <v>2038</v>
      </c>
      <c r="H29" s="1111">
        <f>G29+G30</f>
        <v>2616</v>
      </c>
      <c r="I29" s="38"/>
      <c r="J29" s="296">
        <f t="shared" si="1"/>
        <v>2038</v>
      </c>
      <c r="K29" s="1208">
        <f>J29+J30</f>
        <v>2616</v>
      </c>
      <c r="L29" s="1000">
        <f>K29*'Меню '!$K$3</f>
        <v>183120</v>
      </c>
    </row>
    <row r="30" spans="1:12" ht="15.75" thickBot="1">
      <c r="A30" s="112" t="s">
        <v>87</v>
      </c>
      <c r="B30" s="498" t="s">
        <v>498</v>
      </c>
      <c r="C30" s="750"/>
      <c r="D30" s="752"/>
      <c r="E30" s="599">
        <v>868</v>
      </c>
      <c r="F30" s="1246"/>
      <c r="G30" s="448">
        <v>578</v>
      </c>
      <c r="H30" s="1246"/>
      <c r="I30" s="91"/>
      <c r="J30" s="335">
        <f t="shared" si="1"/>
        <v>578</v>
      </c>
      <c r="K30" s="1209"/>
      <c r="L30" s="1000"/>
    </row>
    <row r="31" spans="1:11" ht="15" customHeight="1" thickBot="1">
      <c r="A31" s="810" t="s">
        <v>456</v>
      </c>
      <c r="B31" s="811"/>
      <c r="C31" s="811"/>
      <c r="D31" s="811"/>
      <c r="E31" s="811"/>
      <c r="F31" s="811"/>
      <c r="G31" s="811"/>
      <c r="H31" s="811"/>
      <c r="I31" s="811"/>
      <c r="J31" s="811"/>
      <c r="K31" s="812"/>
    </row>
    <row r="32" spans="1:12" ht="15">
      <c r="A32" s="458" t="s">
        <v>495</v>
      </c>
      <c r="B32" s="451" t="s">
        <v>9</v>
      </c>
      <c r="C32" s="862">
        <v>7100</v>
      </c>
      <c r="D32" s="1162">
        <v>8000</v>
      </c>
      <c r="E32" s="452">
        <v>1969</v>
      </c>
      <c r="F32" s="1205">
        <f>E32+E33</f>
        <v>2533</v>
      </c>
      <c r="G32" s="453">
        <v>1378</v>
      </c>
      <c r="H32" s="1205">
        <f>G32+G33</f>
        <v>1710</v>
      </c>
      <c r="I32" s="496"/>
      <c r="J32" s="488">
        <f aca="true" t="shared" si="2" ref="J32:J39">G32*(1-K$4)</f>
        <v>1378</v>
      </c>
      <c r="K32" s="1206">
        <f>J32+J33</f>
        <v>1710</v>
      </c>
      <c r="L32" s="1000">
        <f>K32*'Меню '!$K$3</f>
        <v>119700</v>
      </c>
    </row>
    <row r="33" spans="1:12" ht="15">
      <c r="A33" s="497" t="s">
        <v>88</v>
      </c>
      <c r="B33" s="494" t="s">
        <v>498</v>
      </c>
      <c r="C33" s="863"/>
      <c r="D33" s="1163"/>
      <c r="E33" s="375">
        <v>564</v>
      </c>
      <c r="F33" s="1161"/>
      <c r="G33" s="372">
        <v>332</v>
      </c>
      <c r="H33" s="1161"/>
      <c r="I33" s="491"/>
      <c r="J33" s="472">
        <f t="shared" si="2"/>
        <v>332</v>
      </c>
      <c r="K33" s="1207"/>
      <c r="L33" s="1000"/>
    </row>
    <row r="34" spans="1:12" ht="15">
      <c r="A34" s="85" t="s">
        <v>602</v>
      </c>
      <c r="B34" s="327" t="s">
        <v>9</v>
      </c>
      <c r="C34" s="749">
        <v>10000</v>
      </c>
      <c r="D34" s="751">
        <v>11200</v>
      </c>
      <c r="E34" s="330">
        <v>2527</v>
      </c>
      <c r="F34" s="1111">
        <f>E34+E35</f>
        <v>3091</v>
      </c>
      <c r="G34" s="328">
        <v>1769</v>
      </c>
      <c r="H34" s="1111">
        <f>G34+G35</f>
        <v>2101</v>
      </c>
      <c r="I34" s="38"/>
      <c r="J34" s="296">
        <f t="shared" si="2"/>
        <v>1769</v>
      </c>
      <c r="K34" s="1208">
        <f>J34+J35</f>
        <v>2101</v>
      </c>
      <c r="L34" s="1000">
        <f>K34*'Меню '!$K$3</f>
        <v>147070</v>
      </c>
    </row>
    <row r="35" spans="1:12" ht="15">
      <c r="A35" s="86" t="s">
        <v>88</v>
      </c>
      <c r="B35" s="495" t="s">
        <v>498</v>
      </c>
      <c r="C35" s="749"/>
      <c r="D35" s="751"/>
      <c r="E35" s="599">
        <v>564</v>
      </c>
      <c r="F35" s="1111"/>
      <c r="G35" s="328">
        <v>332</v>
      </c>
      <c r="H35" s="1111"/>
      <c r="I35" s="38"/>
      <c r="J35" s="296">
        <f t="shared" si="2"/>
        <v>332</v>
      </c>
      <c r="K35" s="1208"/>
      <c r="L35" s="1000"/>
    </row>
    <row r="36" spans="1:12" ht="15">
      <c r="A36" s="382" t="s">
        <v>496</v>
      </c>
      <c r="B36" s="370" t="s">
        <v>9</v>
      </c>
      <c r="C36" s="863">
        <v>12500</v>
      </c>
      <c r="D36" s="1163">
        <v>14000</v>
      </c>
      <c r="E36" s="375">
        <v>2685</v>
      </c>
      <c r="F36" s="1161">
        <f>E36+E37</f>
        <v>3249</v>
      </c>
      <c r="G36" s="372">
        <v>1880</v>
      </c>
      <c r="H36" s="1161">
        <f>G36+G37</f>
        <v>2212</v>
      </c>
      <c r="I36" s="491"/>
      <c r="J36" s="472">
        <f t="shared" si="2"/>
        <v>1880</v>
      </c>
      <c r="K36" s="1207">
        <f>J36+J37</f>
        <v>2212</v>
      </c>
      <c r="L36" s="1000">
        <f>K36*'Меню '!$K$3</f>
        <v>154840</v>
      </c>
    </row>
    <row r="37" spans="1:12" ht="15">
      <c r="A37" s="497" t="s">
        <v>88</v>
      </c>
      <c r="B37" s="494" t="s">
        <v>498</v>
      </c>
      <c r="C37" s="863"/>
      <c r="D37" s="1163"/>
      <c r="E37" s="599">
        <v>564</v>
      </c>
      <c r="F37" s="1161"/>
      <c r="G37" s="372">
        <v>332</v>
      </c>
      <c r="H37" s="1161"/>
      <c r="I37" s="491"/>
      <c r="J37" s="472">
        <f t="shared" si="2"/>
        <v>332</v>
      </c>
      <c r="K37" s="1207"/>
      <c r="L37" s="1000"/>
    </row>
    <row r="38" spans="1:12" ht="15">
      <c r="A38" s="85" t="s">
        <v>497</v>
      </c>
      <c r="B38" s="327" t="s">
        <v>9</v>
      </c>
      <c r="C38" s="749">
        <v>14000</v>
      </c>
      <c r="D38" s="751">
        <v>16000</v>
      </c>
      <c r="E38" s="330">
        <v>2911</v>
      </c>
      <c r="F38" s="1111">
        <f>E38+E39</f>
        <v>3475</v>
      </c>
      <c r="G38" s="328">
        <v>2038</v>
      </c>
      <c r="H38" s="1111">
        <f>G38+G39</f>
        <v>2370</v>
      </c>
      <c r="I38" s="38"/>
      <c r="J38" s="296">
        <f t="shared" si="2"/>
        <v>2038</v>
      </c>
      <c r="K38" s="1208">
        <f>J38+J39</f>
        <v>2370</v>
      </c>
      <c r="L38" s="1000">
        <f>K38*'Меню '!$K$3</f>
        <v>165900</v>
      </c>
    </row>
    <row r="39" spans="1:12" ht="15.75" thickBot="1">
      <c r="A39" s="112" t="s">
        <v>88</v>
      </c>
      <c r="B39" s="498" t="s">
        <v>498</v>
      </c>
      <c r="C39" s="750"/>
      <c r="D39" s="752"/>
      <c r="E39" s="599">
        <v>564</v>
      </c>
      <c r="F39" s="1246"/>
      <c r="G39" s="448">
        <v>332</v>
      </c>
      <c r="H39" s="1246"/>
      <c r="I39" s="91"/>
      <c r="J39" s="335">
        <f t="shared" si="2"/>
        <v>332</v>
      </c>
      <c r="K39" s="1209"/>
      <c r="L39" s="1000"/>
    </row>
    <row r="40" spans="1:11" ht="15" customHeight="1">
      <c r="A40" s="810" t="s">
        <v>457</v>
      </c>
      <c r="B40" s="811"/>
      <c r="C40" s="811"/>
      <c r="D40" s="811"/>
      <c r="E40" s="811"/>
      <c r="F40" s="811"/>
      <c r="G40" s="811"/>
      <c r="H40" s="811"/>
      <c r="I40" s="811"/>
      <c r="J40" s="811"/>
      <c r="K40" s="812"/>
    </row>
    <row r="41" spans="1:12" ht="15">
      <c r="A41" s="369" t="s">
        <v>488</v>
      </c>
      <c r="B41" s="370" t="s">
        <v>9</v>
      </c>
      <c r="C41" s="863">
        <v>3600</v>
      </c>
      <c r="D41" s="1163">
        <v>4100</v>
      </c>
      <c r="E41" s="375">
        <v>1550</v>
      </c>
      <c r="F41" s="1161">
        <f>E41+E42</f>
        <v>2418</v>
      </c>
      <c r="G41" s="372">
        <v>1085</v>
      </c>
      <c r="H41" s="1161">
        <f>G41+G42</f>
        <v>1663</v>
      </c>
      <c r="I41" s="491"/>
      <c r="J41" s="472">
        <f aca="true" t="shared" si="3" ref="J41:J54">G41*(1-K$4)</f>
        <v>1085</v>
      </c>
      <c r="K41" s="1161">
        <f>J41+J42</f>
        <v>1663</v>
      </c>
      <c r="L41" s="1000">
        <f>K41*'Меню '!$K$3</f>
        <v>116410</v>
      </c>
    </row>
    <row r="42" spans="1:12" ht="15">
      <c r="A42" s="492" t="s">
        <v>87</v>
      </c>
      <c r="B42" s="494" t="s">
        <v>498</v>
      </c>
      <c r="C42" s="863"/>
      <c r="D42" s="1163"/>
      <c r="E42" s="599">
        <v>868</v>
      </c>
      <c r="F42" s="1161"/>
      <c r="G42" s="372">
        <v>578</v>
      </c>
      <c r="H42" s="1161"/>
      <c r="I42" s="500"/>
      <c r="J42" s="472">
        <f t="shared" si="3"/>
        <v>578</v>
      </c>
      <c r="K42" s="1161"/>
      <c r="L42" s="1000"/>
    </row>
    <row r="43" spans="1:12" ht="15">
      <c r="A43" s="18" t="s">
        <v>489</v>
      </c>
      <c r="B43" s="327" t="s">
        <v>9</v>
      </c>
      <c r="C43" s="749">
        <v>5000</v>
      </c>
      <c r="D43" s="751">
        <v>6000</v>
      </c>
      <c r="E43" s="330">
        <v>1674</v>
      </c>
      <c r="F43" s="1111">
        <f>E43+E44</f>
        <v>2542</v>
      </c>
      <c r="G43" s="328">
        <v>1172</v>
      </c>
      <c r="H43" s="1111">
        <f>G43+G44</f>
        <v>1750</v>
      </c>
      <c r="I43" s="38"/>
      <c r="J43" s="296">
        <f t="shared" si="3"/>
        <v>1172</v>
      </c>
      <c r="K43" s="1111">
        <f>J43+J44</f>
        <v>1750</v>
      </c>
      <c r="L43" s="1000">
        <f>K43*'Меню '!$K$3</f>
        <v>122500</v>
      </c>
    </row>
    <row r="44" spans="1:12" ht="15">
      <c r="A44" s="493" t="s">
        <v>87</v>
      </c>
      <c r="B44" s="495" t="s">
        <v>498</v>
      </c>
      <c r="C44" s="749"/>
      <c r="D44" s="751"/>
      <c r="E44" s="599">
        <v>868</v>
      </c>
      <c r="F44" s="1111"/>
      <c r="G44" s="328">
        <v>578</v>
      </c>
      <c r="H44" s="1111"/>
      <c r="I44" s="45"/>
      <c r="J44" s="296">
        <f t="shared" si="3"/>
        <v>578</v>
      </c>
      <c r="K44" s="1111"/>
      <c r="L44" s="1000"/>
    </row>
    <row r="45" spans="1:12" ht="15">
      <c r="A45" s="369" t="s">
        <v>490</v>
      </c>
      <c r="B45" s="370" t="s">
        <v>9</v>
      </c>
      <c r="C45" s="863">
        <v>6000</v>
      </c>
      <c r="D45" s="1163">
        <v>7000</v>
      </c>
      <c r="E45" s="375">
        <v>1845</v>
      </c>
      <c r="F45" s="1161">
        <f>E45+E46</f>
        <v>2713</v>
      </c>
      <c r="G45" s="372">
        <v>1292</v>
      </c>
      <c r="H45" s="1161">
        <f>G45+G46</f>
        <v>1870</v>
      </c>
      <c r="I45" s="491"/>
      <c r="J45" s="472">
        <f t="shared" si="3"/>
        <v>1292</v>
      </c>
      <c r="K45" s="1161">
        <f>J45+J46</f>
        <v>1870</v>
      </c>
      <c r="L45" s="1000">
        <f>K45*'Меню '!$K$3</f>
        <v>130900</v>
      </c>
    </row>
    <row r="46" spans="1:12" ht="15">
      <c r="A46" s="492" t="s">
        <v>87</v>
      </c>
      <c r="B46" s="494" t="s">
        <v>498</v>
      </c>
      <c r="C46" s="863"/>
      <c r="D46" s="1163"/>
      <c r="E46" s="599">
        <v>868</v>
      </c>
      <c r="F46" s="1161"/>
      <c r="G46" s="372">
        <v>578</v>
      </c>
      <c r="H46" s="1161"/>
      <c r="I46" s="500"/>
      <c r="J46" s="472">
        <f t="shared" si="3"/>
        <v>578</v>
      </c>
      <c r="K46" s="1161"/>
      <c r="L46" s="1000"/>
    </row>
    <row r="47" spans="1:12" ht="15">
      <c r="A47" s="18" t="s">
        <v>491</v>
      </c>
      <c r="B47" s="327" t="s">
        <v>9</v>
      </c>
      <c r="C47" s="749">
        <v>7100</v>
      </c>
      <c r="D47" s="751">
        <v>8000</v>
      </c>
      <c r="E47" s="330">
        <v>2086</v>
      </c>
      <c r="F47" s="1111">
        <f>E47+E48</f>
        <v>2954</v>
      </c>
      <c r="G47" s="328">
        <v>1460</v>
      </c>
      <c r="H47" s="1111">
        <f>G47+G48</f>
        <v>2038</v>
      </c>
      <c r="I47" s="38"/>
      <c r="J47" s="296">
        <f t="shared" si="3"/>
        <v>1460</v>
      </c>
      <c r="K47" s="1111">
        <f>J47+J48</f>
        <v>2038</v>
      </c>
      <c r="L47" s="1000">
        <f>K47*'Меню '!$K$3</f>
        <v>142660</v>
      </c>
    </row>
    <row r="48" spans="1:12" ht="16.5" customHeight="1">
      <c r="A48" s="493" t="s">
        <v>87</v>
      </c>
      <c r="B48" s="495" t="s">
        <v>498</v>
      </c>
      <c r="C48" s="749"/>
      <c r="D48" s="751"/>
      <c r="E48" s="599">
        <v>868</v>
      </c>
      <c r="F48" s="1111"/>
      <c r="G48" s="328">
        <v>578</v>
      </c>
      <c r="H48" s="1111"/>
      <c r="I48" s="45"/>
      <c r="J48" s="296">
        <f t="shared" si="3"/>
        <v>578</v>
      </c>
      <c r="K48" s="1111"/>
      <c r="L48" s="1000"/>
    </row>
    <row r="49" spans="1:12" ht="15">
      <c r="A49" s="369" t="s">
        <v>492</v>
      </c>
      <c r="B49" s="370" t="s">
        <v>9</v>
      </c>
      <c r="C49" s="863">
        <v>10000</v>
      </c>
      <c r="D49" s="1163">
        <v>11200</v>
      </c>
      <c r="E49" s="375">
        <v>2753</v>
      </c>
      <c r="F49" s="1161">
        <f>E49+E50</f>
        <v>3621</v>
      </c>
      <c r="G49" s="372">
        <v>1927</v>
      </c>
      <c r="H49" s="1161">
        <f>G49+G50</f>
        <v>2505</v>
      </c>
      <c r="I49" s="491"/>
      <c r="J49" s="472">
        <f t="shared" si="3"/>
        <v>1927</v>
      </c>
      <c r="K49" s="1161">
        <f>J49+J50</f>
        <v>2505</v>
      </c>
      <c r="L49" s="1000">
        <f>K49*'Меню '!$K$3</f>
        <v>175350</v>
      </c>
    </row>
    <row r="50" spans="1:12" ht="12" customHeight="1">
      <c r="A50" s="492" t="s">
        <v>87</v>
      </c>
      <c r="B50" s="494" t="s">
        <v>498</v>
      </c>
      <c r="C50" s="863"/>
      <c r="D50" s="1163"/>
      <c r="E50" s="599">
        <v>868</v>
      </c>
      <c r="F50" s="1161"/>
      <c r="G50" s="372">
        <v>578</v>
      </c>
      <c r="H50" s="1161"/>
      <c r="I50" s="500"/>
      <c r="J50" s="472">
        <f t="shared" si="3"/>
        <v>578</v>
      </c>
      <c r="K50" s="1161"/>
      <c r="L50" s="1000"/>
    </row>
    <row r="51" spans="1:12" ht="15">
      <c r="A51" s="18" t="s">
        <v>493</v>
      </c>
      <c r="B51" s="327" t="s">
        <v>9</v>
      </c>
      <c r="C51" s="749">
        <v>12500</v>
      </c>
      <c r="D51" s="751">
        <v>14000</v>
      </c>
      <c r="E51" s="330">
        <v>2846</v>
      </c>
      <c r="F51" s="1111">
        <f>E51+E52</f>
        <v>3714</v>
      </c>
      <c r="G51" s="328">
        <v>1992</v>
      </c>
      <c r="H51" s="1111">
        <f>G51+G52</f>
        <v>2570</v>
      </c>
      <c r="I51" s="38"/>
      <c r="J51" s="296">
        <f t="shared" si="3"/>
        <v>1992</v>
      </c>
      <c r="K51" s="1111">
        <f>J51+J52</f>
        <v>2570</v>
      </c>
      <c r="L51" s="1000">
        <f>K51*'Меню '!$K$3</f>
        <v>179900</v>
      </c>
    </row>
    <row r="52" spans="1:12" ht="15">
      <c r="A52" s="493" t="s">
        <v>87</v>
      </c>
      <c r="B52" s="495" t="s">
        <v>498</v>
      </c>
      <c r="C52" s="749"/>
      <c r="D52" s="751"/>
      <c r="E52" s="599">
        <v>868</v>
      </c>
      <c r="F52" s="1111"/>
      <c r="G52" s="328">
        <v>578</v>
      </c>
      <c r="H52" s="1111"/>
      <c r="I52" s="45"/>
      <c r="J52" s="296">
        <f t="shared" si="3"/>
        <v>578</v>
      </c>
      <c r="K52" s="1111"/>
      <c r="L52" s="1000"/>
    </row>
    <row r="53" spans="1:12" ht="15">
      <c r="A53" s="369" t="s">
        <v>494</v>
      </c>
      <c r="B53" s="370" t="s">
        <v>9</v>
      </c>
      <c r="C53" s="863">
        <v>14000</v>
      </c>
      <c r="D53" s="1163">
        <v>16000</v>
      </c>
      <c r="E53" s="375">
        <v>3001</v>
      </c>
      <c r="F53" s="1161">
        <f>E53+E54</f>
        <v>3869</v>
      </c>
      <c r="G53" s="372">
        <v>2101</v>
      </c>
      <c r="H53" s="1161">
        <f>G53+G54</f>
        <v>2679</v>
      </c>
      <c r="I53" s="491"/>
      <c r="J53" s="472">
        <f t="shared" si="3"/>
        <v>2101</v>
      </c>
      <c r="K53" s="1161">
        <f>J53+J54</f>
        <v>2679</v>
      </c>
      <c r="L53" s="1000">
        <f>K53*'Меню '!$K$3</f>
        <v>187530</v>
      </c>
    </row>
    <row r="54" spans="1:12" ht="14.25" customHeight="1">
      <c r="A54" s="492" t="s">
        <v>87</v>
      </c>
      <c r="B54" s="494" t="s">
        <v>498</v>
      </c>
      <c r="C54" s="863"/>
      <c r="D54" s="1163"/>
      <c r="E54" s="599">
        <v>868</v>
      </c>
      <c r="F54" s="1161"/>
      <c r="G54" s="372">
        <v>578</v>
      </c>
      <c r="H54" s="1161"/>
      <c r="I54" s="500"/>
      <c r="J54" s="472">
        <f t="shared" si="3"/>
        <v>578</v>
      </c>
      <c r="K54" s="1161"/>
      <c r="L54" s="1000"/>
    </row>
    <row r="55" spans="1:11" ht="15" customHeight="1" thickBot="1">
      <c r="A55" s="798" t="s">
        <v>456</v>
      </c>
      <c r="B55" s="799"/>
      <c r="C55" s="799"/>
      <c r="D55" s="799"/>
      <c r="E55" s="799"/>
      <c r="F55" s="799"/>
      <c r="G55" s="799"/>
      <c r="H55" s="799"/>
      <c r="I55" s="799"/>
      <c r="J55" s="799"/>
      <c r="K55" s="800"/>
    </row>
    <row r="56" spans="1:12" ht="15">
      <c r="A56" s="458" t="s">
        <v>488</v>
      </c>
      <c r="B56" s="451" t="s">
        <v>9</v>
      </c>
      <c r="C56" s="862">
        <v>3600</v>
      </c>
      <c r="D56" s="1162">
        <v>4100</v>
      </c>
      <c r="E56" s="452">
        <v>1550</v>
      </c>
      <c r="F56" s="1205">
        <f>E56+E57</f>
        <v>2114</v>
      </c>
      <c r="G56" s="453">
        <v>1085</v>
      </c>
      <c r="H56" s="1205">
        <f>G56+G57</f>
        <v>1417</v>
      </c>
      <c r="I56" s="496"/>
      <c r="J56" s="488">
        <f aca="true" t="shared" si="4" ref="J56:J69">G56*(1-K$4)</f>
        <v>1085</v>
      </c>
      <c r="K56" s="1206">
        <f>J56+J57</f>
        <v>1417</v>
      </c>
      <c r="L56" s="1000">
        <f>K56*'Меню '!$K$3</f>
        <v>99190</v>
      </c>
    </row>
    <row r="57" spans="1:12" ht="13.5" customHeight="1">
      <c r="A57" s="497" t="s">
        <v>88</v>
      </c>
      <c r="B57" s="494" t="s">
        <v>498</v>
      </c>
      <c r="C57" s="863"/>
      <c r="D57" s="1163"/>
      <c r="E57" s="599">
        <v>564</v>
      </c>
      <c r="F57" s="1161"/>
      <c r="G57" s="372">
        <v>332</v>
      </c>
      <c r="H57" s="1161"/>
      <c r="I57" s="500"/>
      <c r="J57" s="472">
        <f t="shared" si="4"/>
        <v>332</v>
      </c>
      <c r="K57" s="1207"/>
      <c r="L57" s="1000"/>
    </row>
    <row r="58" spans="1:12" ht="15">
      <c r="A58" s="85" t="s">
        <v>489</v>
      </c>
      <c r="B58" s="327" t="s">
        <v>9</v>
      </c>
      <c r="C58" s="749">
        <v>5000</v>
      </c>
      <c r="D58" s="751">
        <v>6000</v>
      </c>
      <c r="E58" s="330">
        <v>1674</v>
      </c>
      <c r="F58" s="1111">
        <f>E58+E59</f>
        <v>2238</v>
      </c>
      <c r="G58" s="328">
        <v>1172</v>
      </c>
      <c r="H58" s="1111">
        <f>G58+G59</f>
        <v>1504</v>
      </c>
      <c r="I58" s="38"/>
      <c r="J58" s="296">
        <f t="shared" si="4"/>
        <v>1172</v>
      </c>
      <c r="K58" s="1208">
        <f>J58+J59</f>
        <v>1504</v>
      </c>
      <c r="L58" s="1000">
        <f>K58*'Меню '!$K$3</f>
        <v>105280</v>
      </c>
    </row>
    <row r="59" spans="1:12" ht="13.5" customHeight="1">
      <c r="A59" s="86" t="s">
        <v>88</v>
      </c>
      <c r="B59" s="495" t="s">
        <v>498</v>
      </c>
      <c r="C59" s="749"/>
      <c r="D59" s="751"/>
      <c r="E59" s="599">
        <v>564</v>
      </c>
      <c r="F59" s="1111"/>
      <c r="G59" s="328">
        <v>332</v>
      </c>
      <c r="H59" s="1111"/>
      <c r="I59" s="45"/>
      <c r="J59" s="296">
        <f t="shared" si="4"/>
        <v>332</v>
      </c>
      <c r="K59" s="1208"/>
      <c r="L59" s="1000"/>
    </row>
    <row r="60" spans="1:12" ht="15">
      <c r="A60" s="382" t="s">
        <v>490</v>
      </c>
      <c r="B60" s="370" t="s">
        <v>9</v>
      </c>
      <c r="C60" s="863">
        <v>6000</v>
      </c>
      <c r="D60" s="1163">
        <v>7000</v>
      </c>
      <c r="E60" s="375">
        <v>1845</v>
      </c>
      <c r="F60" s="1161">
        <f>E60+E61</f>
        <v>2409</v>
      </c>
      <c r="G60" s="372">
        <v>1292</v>
      </c>
      <c r="H60" s="1161">
        <f>G60+G61</f>
        <v>1624</v>
      </c>
      <c r="I60" s="491"/>
      <c r="J60" s="472">
        <f t="shared" si="4"/>
        <v>1292</v>
      </c>
      <c r="K60" s="1207">
        <f>J60+J61</f>
        <v>1624</v>
      </c>
      <c r="L60" s="1000">
        <f>K60*'Меню '!$K$3</f>
        <v>113680</v>
      </c>
    </row>
    <row r="61" spans="1:12" ht="13.5" customHeight="1">
      <c r="A61" s="497" t="s">
        <v>88</v>
      </c>
      <c r="B61" s="494" t="s">
        <v>498</v>
      </c>
      <c r="C61" s="863"/>
      <c r="D61" s="1163"/>
      <c r="E61" s="599">
        <v>564</v>
      </c>
      <c r="F61" s="1161"/>
      <c r="G61" s="372">
        <v>332</v>
      </c>
      <c r="H61" s="1161"/>
      <c r="I61" s="500"/>
      <c r="J61" s="472">
        <f t="shared" si="4"/>
        <v>332</v>
      </c>
      <c r="K61" s="1207"/>
      <c r="L61" s="1000"/>
    </row>
    <row r="62" spans="1:12" ht="15">
      <c r="A62" s="85" t="s">
        <v>491</v>
      </c>
      <c r="B62" s="327" t="s">
        <v>9</v>
      </c>
      <c r="C62" s="749">
        <v>7100</v>
      </c>
      <c r="D62" s="751">
        <v>8000</v>
      </c>
      <c r="E62" s="330">
        <v>2086</v>
      </c>
      <c r="F62" s="1111">
        <f>E62+E63</f>
        <v>2650</v>
      </c>
      <c r="G62" s="328">
        <v>1460</v>
      </c>
      <c r="H62" s="1111">
        <f>G62+G63</f>
        <v>1792</v>
      </c>
      <c r="I62" s="38"/>
      <c r="J62" s="296">
        <f t="shared" si="4"/>
        <v>1460</v>
      </c>
      <c r="K62" s="1208">
        <f>J62+J63</f>
        <v>1792</v>
      </c>
      <c r="L62" s="1000">
        <f>K62*'Меню '!$K$3</f>
        <v>125440</v>
      </c>
    </row>
    <row r="63" spans="1:12" ht="13.5" customHeight="1">
      <c r="A63" s="86" t="s">
        <v>88</v>
      </c>
      <c r="B63" s="495" t="s">
        <v>498</v>
      </c>
      <c r="C63" s="749"/>
      <c r="D63" s="751"/>
      <c r="E63" s="599">
        <v>564</v>
      </c>
      <c r="F63" s="1111"/>
      <c r="G63" s="328">
        <v>332</v>
      </c>
      <c r="H63" s="1111"/>
      <c r="I63" s="45"/>
      <c r="J63" s="296">
        <f t="shared" si="4"/>
        <v>332</v>
      </c>
      <c r="K63" s="1208"/>
      <c r="L63" s="1000"/>
    </row>
    <row r="64" spans="1:12" ht="15">
      <c r="A64" s="382" t="s">
        <v>492</v>
      </c>
      <c r="B64" s="370" t="s">
        <v>9</v>
      </c>
      <c r="C64" s="863">
        <v>10000</v>
      </c>
      <c r="D64" s="1163">
        <v>11200</v>
      </c>
      <c r="E64" s="375">
        <v>2753</v>
      </c>
      <c r="F64" s="1161">
        <f>E64+E65</f>
        <v>3317</v>
      </c>
      <c r="G64" s="372">
        <v>1927</v>
      </c>
      <c r="H64" s="1161">
        <f>G64+G65</f>
        <v>2259</v>
      </c>
      <c r="I64" s="491"/>
      <c r="J64" s="472">
        <f t="shared" si="4"/>
        <v>1927</v>
      </c>
      <c r="K64" s="1207">
        <f>J64+J65</f>
        <v>2259</v>
      </c>
      <c r="L64" s="1000">
        <f>K64*'Меню '!$K$3</f>
        <v>158130</v>
      </c>
    </row>
    <row r="65" spans="1:12" ht="13.5" customHeight="1">
      <c r="A65" s="497" t="s">
        <v>88</v>
      </c>
      <c r="B65" s="494" t="s">
        <v>498</v>
      </c>
      <c r="C65" s="863"/>
      <c r="D65" s="1163"/>
      <c r="E65" s="599">
        <v>564</v>
      </c>
      <c r="F65" s="1161"/>
      <c r="G65" s="372">
        <v>332</v>
      </c>
      <c r="H65" s="1161"/>
      <c r="I65" s="500"/>
      <c r="J65" s="472">
        <f t="shared" si="4"/>
        <v>332</v>
      </c>
      <c r="K65" s="1207"/>
      <c r="L65" s="1000"/>
    </row>
    <row r="66" spans="1:12" ht="15">
      <c r="A66" s="85" t="s">
        <v>493</v>
      </c>
      <c r="B66" s="327" t="s">
        <v>9</v>
      </c>
      <c r="C66" s="749">
        <v>12500</v>
      </c>
      <c r="D66" s="751">
        <v>14000</v>
      </c>
      <c r="E66" s="330">
        <v>2846</v>
      </c>
      <c r="F66" s="1111">
        <f>E66+E67</f>
        <v>3410</v>
      </c>
      <c r="G66" s="328">
        <v>1992</v>
      </c>
      <c r="H66" s="1111">
        <f>G66+G67</f>
        <v>2324</v>
      </c>
      <c r="I66" s="38"/>
      <c r="J66" s="296">
        <f t="shared" si="4"/>
        <v>1992</v>
      </c>
      <c r="K66" s="1208">
        <f>J66+J67</f>
        <v>2324</v>
      </c>
      <c r="L66" s="1000">
        <f>K66*'Меню '!$K$3</f>
        <v>162680</v>
      </c>
    </row>
    <row r="67" spans="1:12" ht="13.5" customHeight="1">
      <c r="A67" s="86" t="s">
        <v>88</v>
      </c>
      <c r="B67" s="495" t="s">
        <v>498</v>
      </c>
      <c r="C67" s="749"/>
      <c r="D67" s="751"/>
      <c r="E67" s="599">
        <v>564</v>
      </c>
      <c r="F67" s="1111"/>
      <c r="G67" s="328">
        <v>332</v>
      </c>
      <c r="H67" s="1111"/>
      <c r="I67" s="45"/>
      <c r="J67" s="296">
        <f t="shared" si="4"/>
        <v>332</v>
      </c>
      <c r="K67" s="1208"/>
      <c r="L67" s="1000"/>
    </row>
    <row r="68" spans="1:12" ht="15">
      <c r="A68" s="382" t="s">
        <v>494</v>
      </c>
      <c r="B68" s="370" t="s">
        <v>9</v>
      </c>
      <c r="C68" s="1166">
        <v>14000</v>
      </c>
      <c r="D68" s="1163">
        <v>16000</v>
      </c>
      <c r="E68" s="375">
        <v>3001</v>
      </c>
      <c r="F68" s="1161">
        <f>E68+E69</f>
        <v>3565</v>
      </c>
      <c r="G68" s="372">
        <v>2101</v>
      </c>
      <c r="H68" s="1161">
        <f>G68+G69</f>
        <v>2433</v>
      </c>
      <c r="I68" s="491"/>
      <c r="J68" s="472">
        <f t="shared" si="4"/>
        <v>2101</v>
      </c>
      <c r="K68" s="1207">
        <f>J68+J69</f>
        <v>2433</v>
      </c>
      <c r="L68" s="1000">
        <f>K68*'Меню '!$K$3</f>
        <v>170310</v>
      </c>
    </row>
    <row r="69" spans="1:12" ht="13.5" customHeight="1" thickBot="1">
      <c r="A69" s="515" t="s">
        <v>88</v>
      </c>
      <c r="B69" s="516" t="s">
        <v>498</v>
      </c>
      <c r="C69" s="1167"/>
      <c r="D69" s="1165"/>
      <c r="E69" s="599">
        <v>564</v>
      </c>
      <c r="F69" s="1219"/>
      <c r="G69" s="444">
        <v>332</v>
      </c>
      <c r="H69" s="1219"/>
      <c r="I69" s="517"/>
      <c r="J69" s="490">
        <f t="shared" si="4"/>
        <v>332</v>
      </c>
      <c r="K69" s="1225"/>
      <c r="L69" s="1000"/>
    </row>
    <row r="70" spans="1:12" s="4" customFormat="1" ht="15.75" thickBot="1">
      <c r="A70" s="1216" t="s">
        <v>835</v>
      </c>
      <c r="B70" s="1217"/>
      <c r="C70" s="1217"/>
      <c r="D70" s="1217"/>
      <c r="E70" s="1217"/>
      <c r="F70" s="1217"/>
      <c r="G70" s="1217"/>
      <c r="H70" s="1217"/>
      <c r="I70" s="1217"/>
      <c r="J70" s="1217"/>
      <c r="K70" s="1218"/>
      <c r="L70" s="624"/>
    </row>
    <row r="71" spans="1:12" s="4" customFormat="1" ht="15">
      <c r="A71" s="198" t="s">
        <v>440</v>
      </c>
      <c r="B71" s="501" t="s">
        <v>9</v>
      </c>
      <c r="C71" s="322">
        <v>3600</v>
      </c>
      <c r="D71" s="331">
        <v>4100</v>
      </c>
      <c r="E71" s="1099">
        <v>1314</v>
      </c>
      <c r="F71" s="1099"/>
      <c r="G71" s="1215">
        <v>920</v>
      </c>
      <c r="H71" s="1215"/>
      <c r="I71" s="199"/>
      <c r="J71" s="1213">
        <f aca="true" t="shared" si="5" ref="J71:J77">G71*(1-K$4)</f>
        <v>920</v>
      </c>
      <c r="K71" s="1214"/>
      <c r="L71" s="620">
        <f>J71*'Меню '!$K$3</f>
        <v>64400</v>
      </c>
    </row>
    <row r="72" spans="1:12" s="4" customFormat="1" ht="15">
      <c r="A72" s="174" t="s">
        <v>441</v>
      </c>
      <c r="B72" s="502" t="s">
        <v>9</v>
      </c>
      <c r="C72" s="321">
        <v>4900</v>
      </c>
      <c r="D72" s="332">
        <v>6000</v>
      </c>
      <c r="E72" s="787">
        <v>1553</v>
      </c>
      <c r="F72" s="787"/>
      <c r="G72" s="1138">
        <v>1087</v>
      </c>
      <c r="H72" s="1138"/>
      <c r="I72" s="94"/>
      <c r="J72" s="1139">
        <f t="shared" si="5"/>
        <v>1087</v>
      </c>
      <c r="K72" s="1140"/>
      <c r="L72" s="620">
        <f>J72*'Меню '!$K$3</f>
        <v>76090</v>
      </c>
    </row>
    <row r="73" spans="1:12" s="4" customFormat="1" ht="15">
      <c r="A73" s="174" t="s">
        <v>442</v>
      </c>
      <c r="B73" s="502" t="s">
        <v>9</v>
      </c>
      <c r="C73" s="321">
        <v>6000</v>
      </c>
      <c r="D73" s="332">
        <v>7000</v>
      </c>
      <c r="E73" s="787">
        <v>1736</v>
      </c>
      <c r="F73" s="787"/>
      <c r="G73" s="1138">
        <v>1215</v>
      </c>
      <c r="H73" s="1138"/>
      <c r="I73" s="94"/>
      <c r="J73" s="1139">
        <f t="shared" si="5"/>
        <v>1215</v>
      </c>
      <c r="K73" s="1140"/>
      <c r="L73" s="620">
        <f>J73*'Меню '!$K$3</f>
        <v>85050</v>
      </c>
    </row>
    <row r="74" spans="1:12" s="4" customFormat="1" ht="15">
      <c r="A74" s="174" t="s">
        <v>443</v>
      </c>
      <c r="B74" s="502" t="s">
        <v>9</v>
      </c>
      <c r="C74" s="321">
        <v>7100</v>
      </c>
      <c r="D74" s="332">
        <v>8000</v>
      </c>
      <c r="E74" s="787">
        <v>1928</v>
      </c>
      <c r="F74" s="787"/>
      <c r="G74" s="1138">
        <v>1350</v>
      </c>
      <c r="H74" s="1138"/>
      <c r="I74" s="94"/>
      <c r="J74" s="1139">
        <f t="shared" si="5"/>
        <v>1350</v>
      </c>
      <c r="K74" s="1140"/>
      <c r="L74" s="620">
        <f>J74*'Меню '!$K$3</f>
        <v>94500</v>
      </c>
    </row>
    <row r="75" spans="1:12" s="4" customFormat="1" ht="15">
      <c r="A75" s="174" t="s">
        <v>444</v>
      </c>
      <c r="B75" s="502" t="s">
        <v>9</v>
      </c>
      <c r="C75" s="321">
        <v>10000</v>
      </c>
      <c r="D75" s="332">
        <v>11200</v>
      </c>
      <c r="E75" s="787">
        <v>1965</v>
      </c>
      <c r="F75" s="787"/>
      <c r="G75" s="1138">
        <v>1376</v>
      </c>
      <c r="H75" s="1138"/>
      <c r="I75" s="94"/>
      <c r="J75" s="1139">
        <f t="shared" si="5"/>
        <v>1376</v>
      </c>
      <c r="K75" s="1140"/>
      <c r="L75" s="620">
        <f>J75*'Меню '!$K$3</f>
        <v>96320</v>
      </c>
    </row>
    <row r="76" spans="1:12" s="4" customFormat="1" ht="15">
      <c r="A76" s="174" t="s">
        <v>445</v>
      </c>
      <c r="B76" s="502" t="s">
        <v>9</v>
      </c>
      <c r="C76" s="321">
        <v>12500</v>
      </c>
      <c r="D76" s="332">
        <v>14000</v>
      </c>
      <c r="E76" s="787">
        <v>2461</v>
      </c>
      <c r="F76" s="787"/>
      <c r="G76" s="1138">
        <v>1723</v>
      </c>
      <c r="H76" s="1138"/>
      <c r="I76" s="94"/>
      <c r="J76" s="1139">
        <f t="shared" si="5"/>
        <v>1723</v>
      </c>
      <c r="K76" s="1140"/>
      <c r="L76" s="620">
        <f>J76*'Меню '!$K$3</f>
        <v>120610</v>
      </c>
    </row>
    <row r="77" spans="1:12" s="4" customFormat="1" ht="15.75" thickBot="1">
      <c r="A77" s="194" t="s">
        <v>446</v>
      </c>
      <c r="B77" s="503" t="s">
        <v>9</v>
      </c>
      <c r="C77" s="323">
        <v>14000</v>
      </c>
      <c r="D77" s="336">
        <v>16000</v>
      </c>
      <c r="E77" s="1143">
        <v>2855</v>
      </c>
      <c r="F77" s="1143"/>
      <c r="G77" s="1164">
        <v>1999</v>
      </c>
      <c r="H77" s="1164"/>
      <c r="I77" s="195"/>
      <c r="J77" s="1141">
        <f t="shared" si="5"/>
        <v>1999</v>
      </c>
      <c r="K77" s="1142"/>
      <c r="L77" s="620">
        <f>J77*'Меню '!$K$3</f>
        <v>139930</v>
      </c>
    </row>
    <row r="78" spans="1:12" s="4" customFormat="1" ht="15.75" thickBot="1">
      <c r="A78" s="813" t="s">
        <v>836</v>
      </c>
      <c r="B78" s="814"/>
      <c r="C78" s="814"/>
      <c r="D78" s="814"/>
      <c r="E78" s="814"/>
      <c r="F78" s="814"/>
      <c r="G78" s="814"/>
      <c r="H78" s="814"/>
      <c r="I78" s="814"/>
      <c r="J78" s="814"/>
      <c r="K78" s="815"/>
      <c r="L78" s="620"/>
    </row>
    <row r="79" spans="1:12" s="4" customFormat="1" ht="15">
      <c r="A79" s="190" t="s">
        <v>108</v>
      </c>
      <c r="B79" s="501" t="s">
        <v>9</v>
      </c>
      <c r="C79" s="322">
        <v>19000</v>
      </c>
      <c r="D79" s="331">
        <v>22400</v>
      </c>
      <c r="E79" s="1099">
        <v>3109</v>
      </c>
      <c r="F79" s="1099"/>
      <c r="G79" s="1215">
        <v>2176</v>
      </c>
      <c r="H79" s="1215"/>
      <c r="I79" s="199"/>
      <c r="J79" s="1213">
        <f>G79*(1-K$4)</f>
        <v>2176</v>
      </c>
      <c r="K79" s="1214"/>
      <c r="L79" s="620">
        <f>J79*'Меню '!$K$3</f>
        <v>152320</v>
      </c>
    </row>
    <row r="80" spans="1:12" s="4" customFormat="1" ht="15">
      <c r="A80" s="85" t="s">
        <v>109</v>
      </c>
      <c r="B80" s="502" t="s">
        <v>9</v>
      </c>
      <c r="C80" s="321">
        <v>22000</v>
      </c>
      <c r="D80" s="332">
        <v>27000</v>
      </c>
      <c r="E80" s="787">
        <v>3630</v>
      </c>
      <c r="F80" s="787"/>
      <c r="G80" s="1138">
        <v>2541</v>
      </c>
      <c r="H80" s="1138"/>
      <c r="I80" s="94"/>
      <c r="J80" s="1139">
        <f>G80*(1-K$4)</f>
        <v>2541</v>
      </c>
      <c r="K80" s="1140"/>
      <c r="L80" s="620">
        <f>J80*'Меню '!$K$3</f>
        <v>177870</v>
      </c>
    </row>
    <row r="81" spans="1:12" s="4" customFormat="1" ht="15">
      <c r="A81" s="85" t="s">
        <v>110</v>
      </c>
      <c r="B81" s="502" t="s">
        <v>9</v>
      </c>
      <c r="C81" s="321">
        <v>38000</v>
      </c>
      <c r="D81" s="332">
        <v>44800</v>
      </c>
      <c r="E81" s="787">
        <v>5013</v>
      </c>
      <c r="F81" s="787"/>
      <c r="G81" s="1138">
        <v>3509</v>
      </c>
      <c r="H81" s="1138"/>
      <c r="I81" s="94"/>
      <c r="J81" s="1139">
        <f>G81*(1-K$4)</f>
        <v>3509</v>
      </c>
      <c r="K81" s="1140"/>
      <c r="L81" s="620">
        <f>J81*'Меню '!$K$3</f>
        <v>245630</v>
      </c>
    </row>
    <row r="82" spans="1:12" s="4" customFormat="1" ht="15.75" thickBot="1">
      <c r="A82" s="176" t="s">
        <v>111</v>
      </c>
      <c r="B82" s="503" t="s">
        <v>9</v>
      </c>
      <c r="C82" s="323">
        <v>44000</v>
      </c>
      <c r="D82" s="336">
        <v>54000</v>
      </c>
      <c r="E82" s="1143">
        <v>5540</v>
      </c>
      <c r="F82" s="1143"/>
      <c r="G82" s="1164">
        <v>3878</v>
      </c>
      <c r="H82" s="1164"/>
      <c r="I82" s="195"/>
      <c r="J82" s="1141">
        <f>G82*(1-K$4)</f>
        <v>3878</v>
      </c>
      <c r="K82" s="1142"/>
      <c r="L82" s="620">
        <f>J82*'Меню '!$K$3</f>
        <v>271460</v>
      </c>
    </row>
    <row r="83" spans="1:12" ht="15" customHeight="1" thickBot="1">
      <c r="A83" s="825" t="s">
        <v>837</v>
      </c>
      <c r="B83" s="826"/>
      <c r="C83" s="826"/>
      <c r="D83" s="826"/>
      <c r="E83" s="826"/>
      <c r="F83" s="826"/>
      <c r="G83" s="826"/>
      <c r="H83" s="826"/>
      <c r="I83" s="826"/>
      <c r="J83" s="826"/>
      <c r="K83" s="827"/>
      <c r="L83" s="620"/>
    </row>
    <row r="84" spans="1:12" ht="15">
      <c r="A84" s="190" t="s">
        <v>429</v>
      </c>
      <c r="B84" s="329" t="s">
        <v>9</v>
      </c>
      <c r="C84" s="322">
        <v>7100</v>
      </c>
      <c r="D84" s="331">
        <v>7600</v>
      </c>
      <c r="E84" s="1099">
        <v>2858</v>
      </c>
      <c r="F84" s="1099"/>
      <c r="G84" s="1105">
        <v>2001</v>
      </c>
      <c r="H84" s="1105"/>
      <c r="I84" s="196"/>
      <c r="J84" s="1115">
        <f>G84*(1-K$4)</f>
        <v>2001</v>
      </c>
      <c r="K84" s="1116"/>
      <c r="L84" s="620">
        <f>J84*'Меню '!$K$3</f>
        <v>140070</v>
      </c>
    </row>
    <row r="85" spans="1:12" ht="15">
      <c r="A85" s="85" t="s">
        <v>430</v>
      </c>
      <c r="B85" s="327" t="s">
        <v>9</v>
      </c>
      <c r="C85" s="321">
        <v>10000</v>
      </c>
      <c r="D85" s="332">
        <v>11200</v>
      </c>
      <c r="E85" s="787">
        <v>3007</v>
      </c>
      <c r="F85" s="787"/>
      <c r="G85" s="858">
        <v>2105</v>
      </c>
      <c r="H85" s="858"/>
      <c r="I85" s="38"/>
      <c r="J85" s="1090">
        <f>G85*(1-K$4)</f>
        <v>2105</v>
      </c>
      <c r="K85" s="1091"/>
      <c r="L85" s="620">
        <f>J85*'Меню '!$K$3</f>
        <v>147350</v>
      </c>
    </row>
    <row r="86" spans="1:12" ht="15">
      <c r="A86" s="85" t="s">
        <v>431</v>
      </c>
      <c r="B86" s="327" t="s">
        <v>9</v>
      </c>
      <c r="C86" s="321">
        <v>12400</v>
      </c>
      <c r="D86" s="332">
        <v>14000</v>
      </c>
      <c r="E86" s="787">
        <v>3286</v>
      </c>
      <c r="F86" s="787"/>
      <c r="G86" s="858">
        <v>2300</v>
      </c>
      <c r="H86" s="858"/>
      <c r="I86" s="38"/>
      <c r="J86" s="1090">
        <f>G86*(1-K$4)</f>
        <v>2300</v>
      </c>
      <c r="K86" s="1091"/>
      <c r="L86" s="620">
        <f>J86*'Меню '!$K$3</f>
        <v>161000</v>
      </c>
    </row>
    <row r="87" spans="1:12" ht="15.75" thickBot="1">
      <c r="A87" s="176" t="s">
        <v>432</v>
      </c>
      <c r="B87" s="347" t="s">
        <v>9</v>
      </c>
      <c r="C87" s="323">
        <v>13800</v>
      </c>
      <c r="D87" s="336">
        <v>16000</v>
      </c>
      <c r="E87" s="1143">
        <v>3364</v>
      </c>
      <c r="F87" s="1143"/>
      <c r="G87" s="1130">
        <v>2355</v>
      </c>
      <c r="H87" s="1130"/>
      <c r="I87" s="44"/>
      <c r="J87" s="1126">
        <f>G87*(1-K$4)</f>
        <v>2355</v>
      </c>
      <c r="K87" s="1127"/>
      <c r="L87" s="620">
        <f>J87*'Меню '!$K$3</f>
        <v>164850</v>
      </c>
    </row>
    <row r="88" spans="1:12" ht="15" customHeight="1" thickBot="1">
      <c r="A88" s="813" t="s">
        <v>838</v>
      </c>
      <c r="B88" s="814"/>
      <c r="C88" s="814"/>
      <c r="D88" s="814"/>
      <c r="E88" s="814"/>
      <c r="F88" s="814"/>
      <c r="G88" s="814"/>
      <c r="H88" s="814"/>
      <c r="I88" s="814"/>
      <c r="J88" s="814"/>
      <c r="K88" s="815"/>
      <c r="L88" s="620"/>
    </row>
    <row r="89" spans="1:12" ht="15.75" thickBot="1">
      <c r="A89" s="197" t="s">
        <v>89</v>
      </c>
      <c r="B89" s="504" t="s">
        <v>9</v>
      </c>
      <c r="C89" s="201">
        <v>7100</v>
      </c>
      <c r="D89" s="202">
        <v>7600</v>
      </c>
      <c r="E89" s="1229">
        <v>3469</v>
      </c>
      <c r="F89" s="1230"/>
      <c r="G89" s="1231">
        <v>2428</v>
      </c>
      <c r="H89" s="1232"/>
      <c r="I89" s="505"/>
      <c r="J89" s="1223">
        <f>G89*(1-K$4)</f>
        <v>2428</v>
      </c>
      <c r="K89" s="1224"/>
      <c r="L89" s="620">
        <f>J89*'Меню '!$K$3</f>
        <v>169960</v>
      </c>
    </row>
    <row r="90" spans="1:12" s="4" customFormat="1" ht="15.75" thickBot="1">
      <c r="A90" s="1220"/>
      <c r="B90" s="1221"/>
      <c r="C90" s="1221"/>
      <c r="D90" s="1221"/>
      <c r="E90" s="1221"/>
      <c r="F90" s="1221"/>
      <c r="G90" s="1221"/>
      <c r="H90" s="1221"/>
      <c r="I90" s="1221"/>
      <c r="J90" s="1221"/>
      <c r="K90" s="1222"/>
      <c r="L90" s="620"/>
    </row>
    <row r="91" spans="1:12" ht="15.75" thickBot="1">
      <c r="A91" s="1226" t="s">
        <v>90</v>
      </c>
      <c r="B91" s="1227"/>
      <c r="C91" s="1227"/>
      <c r="D91" s="1227"/>
      <c r="E91" s="1227"/>
      <c r="F91" s="1227"/>
      <c r="G91" s="1227"/>
      <c r="H91" s="1227"/>
      <c r="I91" s="1227"/>
      <c r="J91" s="1227"/>
      <c r="K91" s="1228"/>
      <c r="L91" s="620"/>
    </row>
    <row r="92" spans="1:12" ht="15" customHeight="1" thickBot="1">
      <c r="A92" s="825" t="s">
        <v>14</v>
      </c>
      <c r="B92" s="826"/>
      <c r="C92" s="826"/>
      <c r="D92" s="826"/>
      <c r="E92" s="826"/>
      <c r="F92" s="826"/>
      <c r="G92" s="826"/>
      <c r="H92" s="826"/>
      <c r="I92" s="826"/>
      <c r="J92" s="826"/>
      <c r="K92" s="827"/>
      <c r="L92" s="620"/>
    </row>
    <row r="93" spans="1:12" ht="15">
      <c r="A93" s="190" t="s">
        <v>91</v>
      </c>
      <c r="B93" s="329" t="s">
        <v>64</v>
      </c>
      <c r="C93" s="322">
        <v>8000</v>
      </c>
      <c r="D93" s="203"/>
      <c r="E93" s="1099">
        <v>2558</v>
      </c>
      <c r="F93" s="1099"/>
      <c r="G93" s="1105">
        <v>1791</v>
      </c>
      <c r="H93" s="1105"/>
      <c r="I93" s="196"/>
      <c r="J93" s="1115">
        <f aca="true" t="shared" si="6" ref="J93:J98">G93*(1-K$4)</f>
        <v>1791</v>
      </c>
      <c r="K93" s="1116"/>
      <c r="L93" s="620">
        <f>J93*'Меню '!$K$3</f>
        <v>125370</v>
      </c>
    </row>
    <row r="94" spans="1:12" ht="15">
      <c r="A94" s="85" t="s">
        <v>92</v>
      </c>
      <c r="B94" s="327" t="s">
        <v>64</v>
      </c>
      <c r="C94" s="321">
        <v>8000</v>
      </c>
      <c r="D94" s="82"/>
      <c r="E94" s="787">
        <v>2558</v>
      </c>
      <c r="F94" s="787"/>
      <c r="G94" s="858">
        <v>1791</v>
      </c>
      <c r="H94" s="858"/>
      <c r="I94" s="38"/>
      <c r="J94" s="1090">
        <f t="shared" si="6"/>
        <v>1791</v>
      </c>
      <c r="K94" s="1091"/>
      <c r="L94" s="620">
        <f>J94*'Меню '!$K$3</f>
        <v>125370</v>
      </c>
    </row>
    <row r="95" spans="1:12" ht="15">
      <c r="A95" s="85" t="s">
        <v>326</v>
      </c>
      <c r="B95" s="327" t="s">
        <v>64</v>
      </c>
      <c r="C95" s="321">
        <v>10000</v>
      </c>
      <c r="D95" s="82"/>
      <c r="E95" s="787">
        <v>3162</v>
      </c>
      <c r="F95" s="787"/>
      <c r="G95" s="858">
        <v>2213</v>
      </c>
      <c r="H95" s="858"/>
      <c r="I95" s="38"/>
      <c r="J95" s="1090">
        <f t="shared" si="6"/>
        <v>2213</v>
      </c>
      <c r="K95" s="1091"/>
      <c r="L95" s="620">
        <f>J95*'Меню '!$K$3</f>
        <v>154910</v>
      </c>
    </row>
    <row r="96" spans="1:12" ht="15">
      <c r="A96" s="85" t="s">
        <v>93</v>
      </c>
      <c r="B96" s="327" t="s">
        <v>64</v>
      </c>
      <c r="C96" s="321">
        <v>10000</v>
      </c>
      <c r="D96" s="82"/>
      <c r="E96" s="787">
        <v>3162</v>
      </c>
      <c r="F96" s="787"/>
      <c r="G96" s="858">
        <v>2213</v>
      </c>
      <c r="H96" s="858"/>
      <c r="I96" s="38"/>
      <c r="J96" s="1090">
        <f t="shared" si="6"/>
        <v>2213</v>
      </c>
      <c r="K96" s="1091"/>
      <c r="L96" s="620">
        <f>J96*'Меню '!$K$3</f>
        <v>154910</v>
      </c>
    </row>
    <row r="97" spans="1:12" ht="15">
      <c r="A97" s="85" t="s">
        <v>94</v>
      </c>
      <c r="B97" s="327" t="s">
        <v>64</v>
      </c>
      <c r="C97" s="321">
        <v>12300</v>
      </c>
      <c r="D97" s="82"/>
      <c r="E97" s="787">
        <v>3664</v>
      </c>
      <c r="F97" s="787"/>
      <c r="G97" s="858">
        <v>2565</v>
      </c>
      <c r="H97" s="858"/>
      <c r="I97" s="38"/>
      <c r="J97" s="1090">
        <f t="shared" si="6"/>
        <v>2565</v>
      </c>
      <c r="K97" s="1091"/>
      <c r="L97" s="620">
        <f>J97*'Меню '!$K$3</f>
        <v>179550</v>
      </c>
    </row>
    <row r="98" spans="1:12" ht="15.75" thickBot="1">
      <c r="A98" s="176" t="s">
        <v>95</v>
      </c>
      <c r="B98" s="347" t="s">
        <v>64</v>
      </c>
      <c r="C98" s="323">
        <v>14200</v>
      </c>
      <c r="D98" s="200"/>
      <c r="E98" s="1143">
        <v>4328</v>
      </c>
      <c r="F98" s="1143"/>
      <c r="G98" s="1130">
        <v>3030</v>
      </c>
      <c r="H98" s="1130"/>
      <c r="I98" s="44"/>
      <c r="J98" s="1126">
        <f t="shared" si="6"/>
        <v>3030</v>
      </c>
      <c r="K98" s="1127"/>
      <c r="L98" s="620">
        <f>J98*'Меню '!$K$3</f>
        <v>212100</v>
      </c>
    </row>
    <row r="99" spans="1:12" ht="15.75" thickBot="1">
      <c r="A99" s="825" t="s">
        <v>8</v>
      </c>
      <c r="B99" s="826"/>
      <c r="C99" s="826"/>
      <c r="D99" s="826"/>
      <c r="E99" s="826"/>
      <c r="F99" s="826"/>
      <c r="G99" s="826"/>
      <c r="H99" s="826"/>
      <c r="I99" s="826"/>
      <c r="J99" s="826"/>
      <c r="K99" s="827"/>
      <c r="L99" s="620"/>
    </row>
    <row r="100" spans="1:12" ht="15">
      <c r="A100" s="190" t="s">
        <v>96</v>
      </c>
      <c r="B100" s="329" t="s">
        <v>64</v>
      </c>
      <c r="C100" s="322">
        <v>8000</v>
      </c>
      <c r="D100" s="331">
        <v>9000</v>
      </c>
      <c r="E100" s="1099">
        <v>2861</v>
      </c>
      <c r="F100" s="1099"/>
      <c r="G100" s="1105">
        <v>2003</v>
      </c>
      <c r="H100" s="1105"/>
      <c r="I100" s="196"/>
      <c r="J100" s="1115">
        <f aca="true" t="shared" si="7" ref="J100:J105">G100*(1-K$4)</f>
        <v>2003</v>
      </c>
      <c r="K100" s="1116"/>
      <c r="L100" s="620">
        <f>J100*'Меню '!$K$3</f>
        <v>140210</v>
      </c>
    </row>
    <row r="101" spans="1:12" ht="15">
      <c r="A101" s="85" t="s">
        <v>97</v>
      </c>
      <c r="B101" s="327" t="s">
        <v>64</v>
      </c>
      <c r="C101" s="321">
        <v>8000</v>
      </c>
      <c r="D101" s="332">
        <v>9000</v>
      </c>
      <c r="E101" s="787">
        <v>2861</v>
      </c>
      <c r="F101" s="787"/>
      <c r="G101" s="858">
        <v>2003</v>
      </c>
      <c r="H101" s="858"/>
      <c r="I101" s="38"/>
      <c r="J101" s="1090">
        <f t="shared" si="7"/>
        <v>2003</v>
      </c>
      <c r="K101" s="1091"/>
      <c r="L101" s="620">
        <f>J101*'Меню '!$K$3</f>
        <v>140210</v>
      </c>
    </row>
    <row r="102" spans="1:12" ht="15">
      <c r="A102" s="85" t="s">
        <v>327</v>
      </c>
      <c r="B102" s="327" t="s">
        <v>64</v>
      </c>
      <c r="C102" s="321">
        <v>10000</v>
      </c>
      <c r="D102" s="332">
        <v>11500</v>
      </c>
      <c r="E102" s="787">
        <v>3509</v>
      </c>
      <c r="F102" s="787"/>
      <c r="G102" s="858">
        <v>2456</v>
      </c>
      <c r="H102" s="858"/>
      <c r="I102" s="38"/>
      <c r="J102" s="1090">
        <f>G102*(1-K$4)</f>
        <v>2456</v>
      </c>
      <c r="K102" s="1091"/>
      <c r="L102" s="620">
        <f>J102*'Меню '!$K$3</f>
        <v>171920</v>
      </c>
    </row>
    <row r="103" spans="1:12" ht="15">
      <c r="A103" s="85" t="s">
        <v>98</v>
      </c>
      <c r="B103" s="327" t="s">
        <v>64</v>
      </c>
      <c r="C103" s="321">
        <v>10000</v>
      </c>
      <c r="D103" s="332">
        <v>11500</v>
      </c>
      <c r="E103" s="787">
        <v>3509</v>
      </c>
      <c r="F103" s="787"/>
      <c r="G103" s="858">
        <v>2456</v>
      </c>
      <c r="H103" s="858"/>
      <c r="I103" s="38"/>
      <c r="J103" s="1090">
        <f t="shared" si="7"/>
        <v>2456</v>
      </c>
      <c r="K103" s="1091"/>
      <c r="L103" s="620">
        <f>J103*'Меню '!$K$3</f>
        <v>171920</v>
      </c>
    </row>
    <row r="104" spans="1:12" ht="15">
      <c r="A104" s="85" t="s">
        <v>99</v>
      </c>
      <c r="B104" s="327" t="s">
        <v>64</v>
      </c>
      <c r="C104" s="321">
        <v>12300</v>
      </c>
      <c r="D104" s="332">
        <v>14300</v>
      </c>
      <c r="E104" s="787">
        <v>4197</v>
      </c>
      <c r="F104" s="787"/>
      <c r="G104" s="858">
        <v>2938</v>
      </c>
      <c r="H104" s="858"/>
      <c r="I104" s="38"/>
      <c r="J104" s="1090">
        <f t="shared" si="7"/>
        <v>2938</v>
      </c>
      <c r="K104" s="1091"/>
      <c r="L104" s="620">
        <f>J104*'Меню '!$K$3</f>
        <v>205660</v>
      </c>
    </row>
    <row r="105" spans="1:12" ht="15.75" thickBot="1">
      <c r="A105" s="176" t="s">
        <v>100</v>
      </c>
      <c r="B105" s="347" t="s">
        <v>64</v>
      </c>
      <c r="C105" s="323">
        <v>14200</v>
      </c>
      <c r="D105" s="336">
        <v>17000</v>
      </c>
      <c r="E105" s="1143">
        <v>4994</v>
      </c>
      <c r="F105" s="1143"/>
      <c r="G105" s="1130">
        <v>3496</v>
      </c>
      <c r="H105" s="1130"/>
      <c r="I105" s="44"/>
      <c r="J105" s="1126">
        <f t="shared" si="7"/>
        <v>3496</v>
      </c>
      <c r="K105" s="1127"/>
      <c r="L105" s="620">
        <f>J105*'Меню '!$K$3</f>
        <v>244720</v>
      </c>
    </row>
    <row r="106" spans="1:12" ht="15" customHeight="1" thickBot="1">
      <c r="A106" s="825" t="s">
        <v>428</v>
      </c>
      <c r="B106" s="826"/>
      <c r="C106" s="826"/>
      <c r="D106" s="826"/>
      <c r="E106" s="826"/>
      <c r="F106" s="826"/>
      <c r="G106" s="826"/>
      <c r="H106" s="826"/>
      <c r="I106" s="826"/>
      <c r="J106" s="826"/>
      <c r="K106" s="827"/>
      <c r="L106" s="620"/>
    </row>
    <row r="107" spans="1:12" s="6" customFormat="1" ht="15">
      <c r="A107" s="300" t="s">
        <v>685</v>
      </c>
      <c r="B107" s="506" t="s">
        <v>64</v>
      </c>
      <c r="C107" s="325">
        <v>10000</v>
      </c>
      <c r="D107" s="326">
        <v>11200</v>
      </c>
      <c r="E107" s="1233">
        <v>4923</v>
      </c>
      <c r="F107" s="1234"/>
      <c r="G107" s="1119">
        <v>3446</v>
      </c>
      <c r="H107" s="1120"/>
      <c r="I107" s="301"/>
      <c r="J107" s="1244">
        <f aca="true" t="shared" si="8" ref="J107:J114">G107*(1-K$4)</f>
        <v>3446</v>
      </c>
      <c r="K107" s="1245"/>
      <c r="L107" s="620">
        <f>J107*'Меню '!$K$3</f>
        <v>241220</v>
      </c>
    </row>
    <row r="108" spans="1:12" s="6" customFormat="1" ht="15">
      <c r="A108" s="302" t="s">
        <v>757</v>
      </c>
      <c r="B108" s="368" t="s">
        <v>64</v>
      </c>
      <c r="C108" s="303">
        <v>10000</v>
      </c>
      <c r="D108" s="304">
        <v>11200</v>
      </c>
      <c r="E108" s="1121">
        <v>5317</v>
      </c>
      <c r="F108" s="1122"/>
      <c r="G108" s="1128">
        <v>3722</v>
      </c>
      <c r="H108" s="1129"/>
      <c r="I108" s="305"/>
      <c r="J108" s="1117">
        <f>G108*(1-K$4)</f>
        <v>3722</v>
      </c>
      <c r="K108" s="1118"/>
      <c r="L108" s="620">
        <f>J108*'Меню '!$K$3</f>
        <v>260540</v>
      </c>
    </row>
    <row r="109" spans="1:12" s="6" customFormat="1" ht="15">
      <c r="A109" s="302" t="s">
        <v>686</v>
      </c>
      <c r="B109" s="368" t="s">
        <v>64</v>
      </c>
      <c r="C109" s="303">
        <v>12500</v>
      </c>
      <c r="D109" s="304">
        <v>14000</v>
      </c>
      <c r="E109" s="1121">
        <v>5298</v>
      </c>
      <c r="F109" s="1122"/>
      <c r="G109" s="1128">
        <v>3709</v>
      </c>
      <c r="H109" s="1129"/>
      <c r="I109" s="305"/>
      <c r="J109" s="1117">
        <f t="shared" si="8"/>
        <v>3709</v>
      </c>
      <c r="K109" s="1118"/>
      <c r="L109" s="620">
        <f>J109*'Меню '!$K$3</f>
        <v>259630</v>
      </c>
    </row>
    <row r="110" spans="1:12" s="6" customFormat="1" ht="15">
      <c r="A110" s="302" t="s">
        <v>758</v>
      </c>
      <c r="B110" s="368" t="s">
        <v>64</v>
      </c>
      <c r="C110" s="303">
        <v>12500</v>
      </c>
      <c r="D110" s="304">
        <v>14000</v>
      </c>
      <c r="E110" s="1121">
        <v>5716</v>
      </c>
      <c r="F110" s="1122"/>
      <c r="G110" s="1128">
        <v>4001</v>
      </c>
      <c r="H110" s="1129"/>
      <c r="I110" s="305"/>
      <c r="J110" s="1117">
        <f>G110*(1-K$4)</f>
        <v>4001</v>
      </c>
      <c r="K110" s="1118"/>
      <c r="L110" s="620">
        <f>J110*'Меню '!$K$3</f>
        <v>280070</v>
      </c>
    </row>
    <row r="111" spans="1:12" s="6" customFormat="1" ht="15">
      <c r="A111" s="302" t="s">
        <v>687</v>
      </c>
      <c r="B111" s="368" t="s">
        <v>64</v>
      </c>
      <c r="C111" s="303">
        <v>14000</v>
      </c>
      <c r="D111" s="304">
        <v>16000</v>
      </c>
      <c r="E111" s="1121">
        <v>5856</v>
      </c>
      <c r="F111" s="1122"/>
      <c r="G111" s="1128">
        <v>4099</v>
      </c>
      <c r="H111" s="1129"/>
      <c r="I111" s="305"/>
      <c r="J111" s="1117">
        <f>G111*(1-K$4)</f>
        <v>4099</v>
      </c>
      <c r="K111" s="1118"/>
      <c r="L111" s="620">
        <f>J111*'Меню '!$K$3</f>
        <v>286930</v>
      </c>
    </row>
    <row r="112" spans="1:12" s="6" customFormat="1" ht="15">
      <c r="A112" s="302" t="s">
        <v>759</v>
      </c>
      <c r="B112" s="368" t="s">
        <v>64</v>
      </c>
      <c r="C112" s="303">
        <v>14000</v>
      </c>
      <c r="D112" s="304">
        <v>16000</v>
      </c>
      <c r="E112" s="1121">
        <v>6327</v>
      </c>
      <c r="F112" s="1122"/>
      <c r="G112" s="1128">
        <v>4429</v>
      </c>
      <c r="H112" s="1129"/>
      <c r="I112" s="305"/>
      <c r="J112" s="1117">
        <f>G112*(1-K$4)</f>
        <v>4429</v>
      </c>
      <c r="K112" s="1118"/>
      <c r="L112" s="620">
        <f>J112*'Меню '!$K$3</f>
        <v>310030</v>
      </c>
    </row>
    <row r="113" spans="1:12" ht="15">
      <c r="A113" s="85" t="s">
        <v>426</v>
      </c>
      <c r="B113" s="327" t="s">
        <v>64</v>
      </c>
      <c r="C113" s="321">
        <v>19000</v>
      </c>
      <c r="D113" s="332">
        <v>22400</v>
      </c>
      <c r="E113" s="787">
        <v>9064</v>
      </c>
      <c r="F113" s="787"/>
      <c r="G113" s="858">
        <v>6345</v>
      </c>
      <c r="H113" s="858"/>
      <c r="I113" s="38"/>
      <c r="J113" s="1090">
        <f t="shared" si="8"/>
        <v>6345</v>
      </c>
      <c r="K113" s="1091"/>
      <c r="L113" s="620">
        <f>J113*'Меню '!$K$3</f>
        <v>444150</v>
      </c>
    </row>
    <row r="114" spans="1:12" ht="15.75" thickBot="1">
      <c r="A114" s="85" t="s">
        <v>427</v>
      </c>
      <c r="B114" s="347" t="s">
        <v>64</v>
      </c>
      <c r="C114" s="323">
        <v>22000</v>
      </c>
      <c r="D114" s="336">
        <v>27000</v>
      </c>
      <c r="E114" s="1143">
        <v>10618</v>
      </c>
      <c r="F114" s="1143"/>
      <c r="G114" s="1130">
        <v>7433</v>
      </c>
      <c r="H114" s="1130"/>
      <c r="I114" s="44"/>
      <c r="J114" s="1126">
        <f t="shared" si="8"/>
        <v>7433</v>
      </c>
      <c r="K114" s="1127"/>
      <c r="L114" s="620">
        <f>J114*'Меню '!$K$3</f>
        <v>520310</v>
      </c>
    </row>
    <row r="115" spans="1:12" ht="15" customHeight="1" thickBot="1">
      <c r="A115" s="990" t="s">
        <v>101</v>
      </c>
      <c r="B115" s="826"/>
      <c r="C115" s="826"/>
      <c r="D115" s="826"/>
      <c r="E115" s="826"/>
      <c r="F115" s="826"/>
      <c r="G115" s="826"/>
      <c r="H115" s="826"/>
      <c r="I115" s="826"/>
      <c r="J115" s="826"/>
      <c r="K115" s="827"/>
      <c r="L115" s="620"/>
    </row>
    <row r="116" spans="1:12" ht="15" customHeight="1">
      <c r="A116" s="309" t="s">
        <v>734</v>
      </c>
      <c r="B116" s="507" t="s">
        <v>64</v>
      </c>
      <c r="C116" s="322">
        <v>12500</v>
      </c>
      <c r="D116" s="326">
        <v>14000</v>
      </c>
      <c r="E116" s="1112">
        <v>6205</v>
      </c>
      <c r="F116" s="1113"/>
      <c r="G116" s="1114">
        <v>4016</v>
      </c>
      <c r="H116" s="774"/>
      <c r="I116" s="337"/>
      <c r="J116" s="1117">
        <f>G116*(1-K$4)</f>
        <v>4016</v>
      </c>
      <c r="K116" s="1118"/>
      <c r="L116" s="620">
        <f>J116*'Меню '!$K$3</f>
        <v>281120</v>
      </c>
    </row>
    <row r="117" spans="1:12" ht="15" customHeight="1">
      <c r="A117" s="310" t="s">
        <v>736</v>
      </c>
      <c r="B117" s="508" t="s">
        <v>64</v>
      </c>
      <c r="C117" s="321">
        <v>12500</v>
      </c>
      <c r="D117" s="304">
        <v>14000</v>
      </c>
      <c r="E117" s="1103">
        <v>6702</v>
      </c>
      <c r="F117" s="1104"/>
      <c r="G117" s="1106">
        <v>4338</v>
      </c>
      <c r="H117" s="1107"/>
      <c r="I117" s="32"/>
      <c r="J117" s="1117">
        <f>G117*(1-K$4)</f>
        <v>4338</v>
      </c>
      <c r="K117" s="1118"/>
      <c r="L117" s="620">
        <f>J117*'Меню '!$K$3</f>
        <v>303660</v>
      </c>
    </row>
    <row r="118" spans="1:12" ht="15" customHeight="1">
      <c r="A118" s="310" t="s">
        <v>735</v>
      </c>
      <c r="B118" s="508" t="s">
        <v>64</v>
      </c>
      <c r="C118" s="321">
        <v>14000</v>
      </c>
      <c r="D118" s="304">
        <v>16000</v>
      </c>
      <c r="E118" s="1101">
        <v>6860</v>
      </c>
      <c r="F118" s="1102"/>
      <c r="G118" s="1106">
        <v>4440</v>
      </c>
      <c r="H118" s="1107"/>
      <c r="I118" s="32"/>
      <c r="J118" s="1117">
        <f>G118*(1-K$4)</f>
        <v>4440</v>
      </c>
      <c r="K118" s="1118"/>
      <c r="L118" s="620">
        <f>J118*'Меню '!$K$3</f>
        <v>310800</v>
      </c>
    </row>
    <row r="119" spans="1:12" ht="15">
      <c r="A119" s="311" t="s">
        <v>102</v>
      </c>
      <c r="B119" s="507" t="s">
        <v>64</v>
      </c>
      <c r="C119" s="322">
        <v>19000</v>
      </c>
      <c r="D119" s="331">
        <v>22400</v>
      </c>
      <c r="E119" s="1099">
        <v>11079</v>
      </c>
      <c r="F119" s="1099"/>
      <c r="G119" s="858">
        <v>7755</v>
      </c>
      <c r="H119" s="858"/>
      <c r="I119" s="38"/>
      <c r="J119" s="1090">
        <f>G119*(1-K$4)</f>
        <v>7755</v>
      </c>
      <c r="K119" s="1090"/>
      <c r="L119" s="620">
        <f>J119*'Меню '!$K$3</f>
        <v>542850</v>
      </c>
    </row>
    <row r="120" spans="1:12" ht="15.75" thickBot="1">
      <c r="A120" s="312" t="s">
        <v>103</v>
      </c>
      <c r="B120" s="509" t="s">
        <v>64</v>
      </c>
      <c r="C120" s="323">
        <v>22000</v>
      </c>
      <c r="D120" s="336">
        <v>27000</v>
      </c>
      <c r="E120" s="1143">
        <v>12372</v>
      </c>
      <c r="F120" s="1143"/>
      <c r="G120" s="1130">
        <v>8660</v>
      </c>
      <c r="H120" s="1130"/>
      <c r="I120" s="44"/>
      <c r="J120" s="1126">
        <f>G120*(1-K$4)</f>
        <v>8660</v>
      </c>
      <c r="K120" s="1127"/>
      <c r="L120" s="620">
        <f>J120*'Меню '!$K$3</f>
        <v>606200</v>
      </c>
    </row>
    <row r="121" spans="1:12" ht="15" customHeight="1" thickBot="1">
      <c r="A121" s="1046" t="s">
        <v>407</v>
      </c>
      <c r="B121" s="826"/>
      <c r="C121" s="826"/>
      <c r="D121" s="826"/>
      <c r="E121" s="826"/>
      <c r="F121" s="826"/>
      <c r="G121" s="826"/>
      <c r="H121" s="826"/>
      <c r="I121" s="826"/>
      <c r="J121" s="826"/>
      <c r="K121" s="827"/>
      <c r="L121" s="620"/>
    </row>
    <row r="122" spans="1:12" ht="15">
      <c r="A122" s="307" t="s">
        <v>737</v>
      </c>
      <c r="B122" s="329" t="s">
        <v>64</v>
      </c>
      <c r="C122" s="322">
        <v>3600</v>
      </c>
      <c r="D122" s="331">
        <v>4100</v>
      </c>
      <c r="E122" s="1099">
        <v>3819</v>
      </c>
      <c r="F122" s="1099"/>
      <c r="G122" s="1105">
        <v>2673</v>
      </c>
      <c r="H122" s="1105"/>
      <c r="I122" s="196"/>
      <c r="J122" s="1115">
        <f aca="true" t="shared" si="9" ref="J122:J131">G122*(1-K$4)</f>
        <v>2673</v>
      </c>
      <c r="K122" s="1116"/>
      <c r="L122" s="620">
        <f>J122*'Меню '!$K$3</f>
        <v>187110</v>
      </c>
    </row>
    <row r="123" spans="1:12" ht="15">
      <c r="A123" s="308" t="s">
        <v>738</v>
      </c>
      <c r="B123" s="327" t="s">
        <v>64</v>
      </c>
      <c r="C123" s="321">
        <v>5000</v>
      </c>
      <c r="D123" s="332">
        <v>6000</v>
      </c>
      <c r="E123" s="787">
        <v>4247</v>
      </c>
      <c r="F123" s="787"/>
      <c r="G123" s="858">
        <v>2973</v>
      </c>
      <c r="H123" s="858"/>
      <c r="I123" s="38"/>
      <c r="J123" s="1090">
        <f t="shared" si="9"/>
        <v>2973</v>
      </c>
      <c r="K123" s="1091"/>
      <c r="L123" s="620">
        <f>J123*'Меню '!$K$3</f>
        <v>208110</v>
      </c>
    </row>
    <row r="124" spans="1:12" ht="15">
      <c r="A124" s="85" t="s">
        <v>739</v>
      </c>
      <c r="B124" s="327" t="s">
        <v>64</v>
      </c>
      <c r="C124" s="321">
        <v>6100</v>
      </c>
      <c r="D124" s="332">
        <v>7000</v>
      </c>
      <c r="E124" s="787">
        <v>4628</v>
      </c>
      <c r="F124" s="787"/>
      <c r="G124" s="858">
        <v>3240</v>
      </c>
      <c r="H124" s="858"/>
      <c r="I124" s="38"/>
      <c r="J124" s="1090">
        <f t="shared" si="9"/>
        <v>3240</v>
      </c>
      <c r="K124" s="1091"/>
      <c r="L124" s="620">
        <f>J124*'Меню '!$K$3</f>
        <v>226800</v>
      </c>
    </row>
    <row r="125" spans="1:12" ht="15">
      <c r="A125" s="85" t="s">
        <v>408</v>
      </c>
      <c r="B125" s="327" t="s">
        <v>64</v>
      </c>
      <c r="C125" s="321">
        <v>7100</v>
      </c>
      <c r="D125" s="332">
        <v>8000</v>
      </c>
      <c r="E125" s="787">
        <v>4904</v>
      </c>
      <c r="F125" s="787"/>
      <c r="G125" s="858">
        <v>3433</v>
      </c>
      <c r="H125" s="858"/>
      <c r="I125" s="38"/>
      <c r="J125" s="1090">
        <f t="shared" si="9"/>
        <v>3433</v>
      </c>
      <c r="K125" s="1091"/>
      <c r="L125" s="620">
        <f>J125*'Меню '!$K$3</f>
        <v>240310</v>
      </c>
    </row>
    <row r="126" spans="1:12" ht="15">
      <c r="A126" s="85" t="s">
        <v>409</v>
      </c>
      <c r="B126" s="327" t="s">
        <v>64</v>
      </c>
      <c r="C126" s="321">
        <v>10000</v>
      </c>
      <c r="D126" s="332">
        <v>11200</v>
      </c>
      <c r="E126" s="787">
        <v>5899</v>
      </c>
      <c r="F126" s="787"/>
      <c r="G126" s="858">
        <v>4129</v>
      </c>
      <c r="H126" s="858"/>
      <c r="I126" s="38"/>
      <c r="J126" s="1090">
        <f t="shared" si="9"/>
        <v>4129</v>
      </c>
      <c r="K126" s="1091"/>
      <c r="L126" s="620">
        <f>J126*'Меню '!$K$3</f>
        <v>289030</v>
      </c>
    </row>
    <row r="127" spans="1:12" ht="15">
      <c r="A127" s="85" t="s">
        <v>808</v>
      </c>
      <c r="B127" s="327" t="s">
        <v>64</v>
      </c>
      <c r="C127" s="321">
        <v>10000</v>
      </c>
      <c r="D127" s="332">
        <v>11200</v>
      </c>
      <c r="E127" s="787">
        <v>6371</v>
      </c>
      <c r="F127" s="787"/>
      <c r="G127" s="858">
        <v>4460</v>
      </c>
      <c r="H127" s="858"/>
      <c r="I127" s="38"/>
      <c r="J127" s="1090">
        <f>G127*(1-K$4)</f>
        <v>4460</v>
      </c>
      <c r="K127" s="1091"/>
      <c r="L127" s="620">
        <f>J127*'Меню '!$K$3</f>
        <v>312200</v>
      </c>
    </row>
    <row r="128" spans="1:12" ht="15">
      <c r="A128" s="85" t="s">
        <v>410</v>
      </c>
      <c r="B128" s="327" t="s">
        <v>64</v>
      </c>
      <c r="C128" s="321">
        <v>12500</v>
      </c>
      <c r="D128" s="332">
        <v>14000</v>
      </c>
      <c r="E128" s="787">
        <v>6349</v>
      </c>
      <c r="F128" s="787"/>
      <c r="G128" s="858">
        <v>4444</v>
      </c>
      <c r="H128" s="858"/>
      <c r="I128" s="38"/>
      <c r="J128" s="1090">
        <f t="shared" si="9"/>
        <v>4444</v>
      </c>
      <c r="K128" s="1091"/>
      <c r="L128" s="620">
        <f>J128*'Меню '!$K$3</f>
        <v>311080</v>
      </c>
    </row>
    <row r="129" spans="1:12" ht="15">
      <c r="A129" s="85" t="s">
        <v>809</v>
      </c>
      <c r="B129" s="327" t="s">
        <v>64</v>
      </c>
      <c r="C129" s="321">
        <v>12500</v>
      </c>
      <c r="D129" s="332">
        <v>14000</v>
      </c>
      <c r="E129" s="787">
        <v>6857</v>
      </c>
      <c r="F129" s="787"/>
      <c r="G129" s="858">
        <v>4800</v>
      </c>
      <c r="H129" s="858"/>
      <c r="I129" s="38"/>
      <c r="J129" s="1090">
        <f>G129*(1-K$4)</f>
        <v>4800</v>
      </c>
      <c r="K129" s="1091"/>
      <c r="L129" s="620">
        <f>J129*'Меню '!$K$3</f>
        <v>336000</v>
      </c>
    </row>
    <row r="130" spans="1:12" ht="15">
      <c r="A130" s="85" t="s">
        <v>411</v>
      </c>
      <c r="B130" s="327" t="s">
        <v>64</v>
      </c>
      <c r="C130" s="321">
        <v>14000</v>
      </c>
      <c r="D130" s="332">
        <v>16000</v>
      </c>
      <c r="E130" s="787">
        <v>7018</v>
      </c>
      <c r="F130" s="787"/>
      <c r="G130" s="858">
        <v>4913</v>
      </c>
      <c r="H130" s="858"/>
      <c r="I130" s="38"/>
      <c r="J130" s="1090">
        <f>G130*(1-K$4)</f>
        <v>4913</v>
      </c>
      <c r="K130" s="1091"/>
      <c r="L130" s="620">
        <f>J130*'Меню '!$K$3</f>
        <v>343910</v>
      </c>
    </row>
    <row r="131" spans="1:12" ht="15.75" thickBot="1">
      <c r="A131" s="176" t="s">
        <v>810</v>
      </c>
      <c r="B131" s="347" t="s">
        <v>64</v>
      </c>
      <c r="C131" s="323">
        <v>14000</v>
      </c>
      <c r="D131" s="336">
        <v>16000</v>
      </c>
      <c r="E131" s="1143">
        <v>7583</v>
      </c>
      <c r="F131" s="1143"/>
      <c r="G131" s="1130">
        <v>5308</v>
      </c>
      <c r="H131" s="1130"/>
      <c r="I131" s="44"/>
      <c r="J131" s="1126">
        <f t="shared" si="9"/>
        <v>5308</v>
      </c>
      <c r="K131" s="1127"/>
      <c r="L131" s="620">
        <f>J131*'Меню '!$K$3</f>
        <v>371560</v>
      </c>
    </row>
    <row r="132" spans="1:12" ht="15.75" thickBot="1">
      <c r="A132" s="825" t="s">
        <v>544</v>
      </c>
      <c r="B132" s="826"/>
      <c r="C132" s="826"/>
      <c r="D132" s="826"/>
      <c r="E132" s="826"/>
      <c r="F132" s="826"/>
      <c r="G132" s="826"/>
      <c r="H132" s="826"/>
      <c r="I132" s="826"/>
      <c r="J132" s="826"/>
      <c r="K132" s="827"/>
      <c r="L132" s="620"/>
    </row>
    <row r="133" spans="1:12" ht="15">
      <c r="A133" s="673" t="s">
        <v>309</v>
      </c>
      <c r="B133" s="1123"/>
      <c r="C133" s="30">
        <v>4500</v>
      </c>
      <c r="D133" s="191">
        <v>5000</v>
      </c>
      <c r="E133" s="1099">
        <v>5763</v>
      </c>
      <c r="F133" s="1099"/>
      <c r="G133" s="1105">
        <v>4034</v>
      </c>
      <c r="H133" s="1105"/>
      <c r="I133" s="196"/>
      <c r="J133" s="1115">
        <f>G133*(1-K$4)</f>
        <v>4034</v>
      </c>
      <c r="K133" s="1116"/>
      <c r="L133" s="620">
        <f>J133*'Меню '!$K$3</f>
        <v>282380</v>
      </c>
    </row>
    <row r="134" spans="1:12" ht="15.75" thickBot="1">
      <c r="A134" s="672" t="s">
        <v>310</v>
      </c>
      <c r="B134" s="1197"/>
      <c r="C134" s="43">
        <v>7500</v>
      </c>
      <c r="D134" s="186">
        <v>8500</v>
      </c>
      <c r="E134" s="1143">
        <v>10233</v>
      </c>
      <c r="F134" s="1143"/>
      <c r="G134" s="1130">
        <v>7163</v>
      </c>
      <c r="H134" s="1130"/>
      <c r="I134" s="44"/>
      <c r="J134" s="1126">
        <f>G134*(1-K$4)</f>
        <v>7163</v>
      </c>
      <c r="K134" s="1127"/>
      <c r="L134" s="620">
        <f>J134*'Меню '!$K$3</f>
        <v>501410</v>
      </c>
    </row>
    <row r="135" spans="1:12" ht="15.75" thickBot="1">
      <c r="A135" s="990" t="s">
        <v>545</v>
      </c>
      <c r="B135" s="991"/>
      <c r="C135" s="991"/>
      <c r="D135" s="991"/>
      <c r="E135" s="991"/>
      <c r="F135" s="991"/>
      <c r="G135" s="991"/>
      <c r="H135" s="991"/>
      <c r="I135" s="991"/>
      <c r="J135" s="991"/>
      <c r="K135" s="992"/>
      <c r="L135" s="620"/>
    </row>
    <row r="136" spans="1:12" ht="15">
      <c r="A136" s="1235" t="s">
        <v>311</v>
      </c>
      <c r="B136" s="1236"/>
      <c r="C136" s="510">
        <v>10000</v>
      </c>
      <c r="D136" s="511">
        <v>11200</v>
      </c>
      <c r="E136" s="1237">
        <v>14393</v>
      </c>
      <c r="F136" s="1237"/>
      <c r="G136" s="1238">
        <v>10075</v>
      </c>
      <c r="H136" s="1238"/>
      <c r="I136" s="499"/>
      <c r="J136" s="1239">
        <f>G136*(1-K$4)</f>
        <v>10075</v>
      </c>
      <c r="K136" s="1240"/>
      <c r="L136" s="620">
        <f>J136*'Меню '!$K$3</f>
        <v>705250</v>
      </c>
    </row>
    <row r="137" spans="1:12" ht="15">
      <c r="A137" s="1182" t="s">
        <v>312</v>
      </c>
      <c r="B137" s="1098"/>
      <c r="C137" s="321">
        <v>12500</v>
      </c>
      <c r="D137" s="332">
        <v>14000</v>
      </c>
      <c r="E137" s="787">
        <v>15165</v>
      </c>
      <c r="F137" s="787"/>
      <c r="G137" s="858">
        <v>10616</v>
      </c>
      <c r="H137" s="858"/>
      <c r="I137" s="38"/>
      <c r="J137" s="1090">
        <f>G137*(1-K$4)</f>
        <v>10616</v>
      </c>
      <c r="K137" s="1091"/>
      <c r="L137" s="620">
        <f>J137*'Меню '!$K$3</f>
        <v>743120</v>
      </c>
    </row>
    <row r="138" spans="1:12" ht="15">
      <c r="A138" s="1182" t="s">
        <v>313</v>
      </c>
      <c r="B138" s="1098"/>
      <c r="C138" s="321">
        <v>12500</v>
      </c>
      <c r="D138" s="332">
        <v>14000</v>
      </c>
      <c r="E138" s="787">
        <v>15965</v>
      </c>
      <c r="F138" s="787"/>
      <c r="G138" s="858">
        <v>11176</v>
      </c>
      <c r="H138" s="858"/>
      <c r="I138" s="38"/>
      <c r="J138" s="1090">
        <f>G138*(1-K$4)</f>
        <v>11176</v>
      </c>
      <c r="K138" s="1091"/>
      <c r="L138" s="620">
        <f>J138*'Меню '!$K$3</f>
        <v>782320</v>
      </c>
    </row>
    <row r="139" spans="1:12" s="16" customFormat="1" ht="15.75" thickBot="1">
      <c r="A139" s="1124" t="s">
        <v>412</v>
      </c>
      <c r="B139" s="1125"/>
      <c r="C139" s="512" t="s">
        <v>601</v>
      </c>
      <c r="D139" s="513">
        <v>45000</v>
      </c>
      <c r="E139" s="1183">
        <v>66340</v>
      </c>
      <c r="F139" s="1183"/>
      <c r="G139" s="858">
        <v>46438</v>
      </c>
      <c r="H139" s="858"/>
      <c r="I139" s="514"/>
      <c r="J139" s="1090">
        <f>G139*(1-K$4)</f>
        <v>46438</v>
      </c>
      <c r="K139" s="1091"/>
      <c r="L139" s="620">
        <f>J139*'Меню '!$K$3</f>
        <v>3250660</v>
      </c>
    </row>
    <row r="140" spans="1:12" ht="15.75" thickBot="1">
      <c r="A140" s="1046" t="s">
        <v>308</v>
      </c>
      <c r="B140" s="1047"/>
      <c r="C140" s="1047"/>
      <c r="D140" s="1047"/>
      <c r="E140" s="1047"/>
      <c r="F140" s="1047"/>
      <c r="G140" s="1047"/>
      <c r="H140" s="1047"/>
      <c r="I140" s="1047"/>
      <c r="J140" s="1047"/>
      <c r="K140" s="1048"/>
      <c r="L140" s="620"/>
    </row>
    <row r="141" spans="1:12" ht="15">
      <c r="A141" s="673" t="s">
        <v>484</v>
      </c>
      <c r="B141" s="1123"/>
      <c r="C141" s="30">
        <v>7100</v>
      </c>
      <c r="D141" s="191">
        <v>8000</v>
      </c>
      <c r="E141" s="1099">
        <v>5416</v>
      </c>
      <c r="F141" s="1099"/>
      <c r="G141" s="1105">
        <v>3791</v>
      </c>
      <c r="H141" s="1105"/>
      <c r="I141" s="196"/>
      <c r="J141" s="1115">
        <f aca="true" t="shared" si="10" ref="J141:J146">G141*(1-K$4)</f>
        <v>3791</v>
      </c>
      <c r="K141" s="1116"/>
      <c r="L141" s="620">
        <f>J141*'Меню '!$K$3</f>
        <v>265370</v>
      </c>
    </row>
    <row r="142" spans="1:12" ht="15">
      <c r="A142" s="1182" t="s">
        <v>398</v>
      </c>
      <c r="B142" s="1098"/>
      <c r="C142" s="95">
        <v>7100</v>
      </c>
      <c r="D142" s="96">
        <v>8000</v>
      </c>
      <c r="E142" s="787">
        <v>8162</v>
      </c>
      <c r="F142" s="787"/>
      <c r="G142" s="858">
        <v>5713</v>
      </c>
      <c r="H142" s="858"/>
      <c r="I142" s="38"/>
      <c r="J142" s="1090">
        <f t="shared" si="10"/>
        <v>5713</v>
      </c>
      <c r="K142" s="1091"/>
      <c r="L142" s="620">
        <f>J142*'Меню '!$K$3</f>
        <v>399910</v>
      </c>
    </row>
    <row r="143" spans="1:12" ht="15">
      <c r="A143" s="1182" t="s">
        <v>399</v>
      </c>
      <c r="B143" s="1098"/>
      <c r="C143" s="80">
        <v>10000</v>
      </c>
      <c r="D143" s="81">
        <v>11200</v>
      </c>
      <c r="E143" s="787">
        <v>9105</v>
      </c>
      <c r="F143" s="787"/>
      <c r="G143" s="858">
        <v>6374</v>
      </c>
      <c r="H143" s="858"/>
      <c r="I143" s="38"/>
      <c r="J143" s="1090">
        <f t="shared" si="10"/>
        <v>6374</v>
      </c>
      <c r="K143" s="1091"/>
      <c r="L143" s="620">
        <f>J143*'Меню '!$K$3</f>
        <v>446180</v>
      </c>
    </row>
    <row r="144" spans="1:12" ht="15">
      <c r="A144" s="1182" t="s">
        <v>534</v>
      </c>
      <c r="B144" s="1098"/>
      <c r="C144" s="80">
        <v>10000</v>
      </c>
      <c r="D144" s="81">
        <v>11200</v>
      </c>
      <c r="E144" s="787">
        <v>9861</v>
      </c>
      <c r="F144" s="787"/>
      <c r="G144" s="858">
        <v>6903</v>
      </c>
      <c r="H144" s="858"/>
      <c r="I144" s="38"/>
      <c r="J144" s="1090">
        <f t="shared" si="10"/>
        <v>6903</v>
      </c>
      <c r="K144" s="1091"/>
      <c r="L144" s="620">
        <f>J144*'Меню '!$K$3</f>
        <v>483210</v>
      </c>
    </row>
    <row r="145" spans="1:12" ht="15">
      <c r="A145" s="1182" t="s">
        <v>535</v>
      </c>
      <c r="B145" s="1098"/>
      <c r="C145" s="80">
        <v>12500</v>
      </c>
      <c r="D145" s="81">
        <v>14000</v>
      </c>
      <c r="E145" s="787">
        <v>10667</v>
      </c>
      <c r="F145" s="787"/>
      <c r="G145" s="858">
        <v>7467</v>
      </c>
      <c r="H145" s="858"/>
      <c r="I145" s="38"/>
      <c r="J145" s="1090">
        <f t="shared" si="10"/>
        <v>7467</v>
      </c>
      <c r="K145" s="1091"/>
      <c r="L145" s="620">
        <f>J145*'Меню '!$K$3</f>
        <v>522690</v>
      </c>
    </row>
    <row r="146" spans="1:12" ht="15.75" thickBot="1">
      <c r="A146" s="1193" t="s">
        <v>811</v>
      </c>
      <c r="B146" s="1194"/>
      <c r="C146" s="43">
        <v>20000</v>
      </c>
      <c r="D146" s="186">
        <v>23000</v>
      </c>
      <c r="E146" s="1143">
        <v>17193</v>
      </c>
      <c r="F146" s="1143"/>
      <c r="G146" s="1130">
        <v>12035</v>
      </c>
      <c r="H146" s="1130"/>
      <c r="I146" s="44"/>
      <c r="J146" s="1090">
        <f t="shared" si="10"/>
        <v>12035</v>
      </c>
      <c r="K146" s="1091"/>
      <c r="L146" s="620">
        <f>J146*'Меню '!$K$3</f>
        <v>842450</v>
      </c>
    </row>
    <row r="147" spans="1:12" ht="15.75" thickBot="1">
      <c r="A147" s="825" t="s">
        <v>546</v>
      </c>
      <c r="B147" s="826"/>
      <c r="C147" s="826"/>
      <c r="D147" s="826"/>
      <c r="E147" s="826"/>
      <c r="F147" s="826"/>
      <c r="G147" s="826"/>
      <c r="H147" s="826"/>
      <c r="I147" s="826"/>
      <c r="J147" s="826"/>
      <c r="K147" s="827"/>
      <c r="L147" s="620"/>
    </row>
    <row r="148" spans="1:12" ht="15">
      <c r="A148" s="673" t="s">
        <v>401</v>
      </c>
      <c r="B148" s="1123"/>
      <c r="C148" s="30">
        <v>3600</v>
      </c>
      <c r="D148" s="191">
        <v>4100</v>
      </c>
      <c r="E148" s="1099">
        <v>3819</v>
      </c>
      <c r="F148" s="1099"/>
      <c r="G148" s="1105">
        <v>2673</v>
      </c>
      <c r="H148" s="1105"/>
      <c r="I148" s="196"/>
      <c r="J148" s="1115">
        <f aca="true" t="shared" si="11" ref="J148:J154">G148*(1-K$4)</f>
        <v>2673</v>
      </c>
      <c r="K148" s="1116"/>
      <c r="L148" s="620">
        <f>J148*'Меню '!$K$3</f>
        <v>187110</v>
      </c>
    </row>
    <row r="149" spans="1:12" ht="15">
      <c r="A149" s="1182" t="s">
        <v>400</v>
      </c>
      <c r="B149" s="1098"/>
      <c r="C149" s="80">
        <v>4500</v>
      </c>
      <c r="D149" s="81">
        <v>5000</v>
      </c>
      <c r="E149" s="787">
        <v>4247</v>
      </c>
      <c r="F149" s="787"/>
      <c r="G149" s="858">
        <v>2973</v>
      </c>
      <c r="H149" s="858"/>
      <c r="I149" s="38"/>
      <c r="J149" s="1090">
        <f t="shared" si="11"/>
        <v>2973</v>
      </c>
      <c r="K149" s="1091"/>
      <c r="L149" s="620">
        <f>J149*'Меню '!$K$3</f>
        <v>208110</v>
      </c>
    </row>
    <row r="150" spans="1:12" ht="15">
      <c r="A150" s="1098" t="s">
        <v>402</v>
      </c>
      <c r="B150" s="1098"/>
      <c r="C150" s="80">
        <v>7100</v>
      </c>
      <c r="D150" s="81">
        <v>7500</v>
      </c>
      <c r="E150" s="787">
        <v>5059</v>
      </c>
      <c r="F150" s="787"/>
      <c r="G150" s="858">
        <v>3541</v>
      </c>
      <c r="H150" s="858"/>
      <c r="I150" s="38"/>
      <c r="J150" s="1090">
        <f t="shared" si="11"/>
        <v>3541</v>
      </c>
      <c r="K150" s="1091"/>
      <c r="L150" s="620">
        <f>J150*'Меню '!$K$3</f>
        <v>247870</v>
      </c>
    </row>
    <row r="151" spans="1:12" ht="15.75" customHeight="1">
      <c r="A151" s="1182" t="s">
        <v>403</v>
      </c>
      <c r="B151" s="1098"/>
      <c r="C151" s="80">
        <v>9100</v>
      </c>
      <c r="D151" s="81">
        <v>10000</v>
      </c>
      <c r="E151" s="787">
        <v>6798</v>
      </c>
      <c r="F151" s="787"/>
      <c r="G151" s="858">
        <v>4759</v>
      </c>
      <c r="H151" s="858"/>
      <c r="I151" s="38"/>
      <c r="J151" s="1090">
        <f t="shared" si="11"/>
        <v>4759</v>
      </c>
      <c r="K151" s="1091"/>
      <c r="L151" s="620">
        <f>J151*'Меню '!$K$3</f>
        <v>333130</v>
      </c>
    </row>
    <row r="152" spans="1:12" ht="15.75" customHeight="1">
      <c r="A152" s="1182" t="s">
        <v>405</v>
      </c>
      <c r="B152" s="1098"/>
      <c r="C152" s="97">
        <v>9100</v>
      </c>
      <c r="D152" s="81">
        <v>10000</v>
      </c>
      <c r="E152" s="787">
        <v>7372</v>
      </c>
      <c r="F152" s="787"/>
      <c r="G152" s="858">
        <v>5160</v>
      </c>
      <c r="H152" s="858"/>
      <c r="I152" s="38"/>
      <c r="J152" s="1090">
        <f t="shared" si="11"/>
        <v>5160</v>
      </c>
      <c r="K152" s="1091"/>
      <c r="L152" s="620">
        <f>J152*'Меню '!$K$3</f>
        <v>361200</v>
      </c>
    </row>
    <row r="153" spans="1:12" ht="15">
      <c r="A153" s="1098" t="s">
        <v>404</v>
      </c>
      <c r="B153" s="1098"/>
      <c r="C153" s="97">
        <v>10000</v>
      </c>
      <c r="D153" s="81">
        <v>12000</v>
      </c>
      <c r="E153" s="787">
        <v>8658</v>
      </c>
      <c r="F153" s="787"/>
      <c r="G153" s="858">
        <v>6061</v>
      </c>
      <c r="H153" s="858"/>
      <c r="I153" s="38"/>
      <c r="J153" s="1090">
        <f t="shared" si="11"/>
        <v>6061</v>
      </c>
      <c r="K153" s="1091"/>
      <c r="L153" s="620">
        <f>J153*'Меню '!$K$3</f>
        <v>424270</v>
      </c>
    </row>
    <row r="154" spans="1:12" ht="15.75" thickBot="1">
      <c r="A154" s="1182" t="s">
        <v>406</v>
      </c>
      <c r="B154" s="1098"/>
      <c r="C154" s="97">
        <v>10000</v>
      </c>
      <c r="D154" s="81">
        <v>12000</v>
      </c>
      <c r="E154" s="787">
        <v>9328</v>
      </c>
      <c r="F154" s="787"/>
      <c r="G154" s="858">
        <v>6530</v>
      </c>
      <c r="H154" s="858"/>
      <c r="I154" s="38"/>
      <c r="J154" s="1090">
        <f t="shared" si="11"/>
        <v>6530</v>
      </c>
      <c r="K154" s="1091"/>
      <c r="L154" s="620">
        <f>J154*'Меню '!$K$3</f>
        <v>457100</v>
      </c>
    </row>
    <row r="155" spans="1:12" ht="14.25" customHeight="1" hidden="1">
      <c r="A155" s="87"/>
      <c r="B155" s="9"/>
      <c r="C155" s="39"/>
      <c r="D155" s="41"/>
      <c r="E155" s="9"/>
      <c r="F155" s="9"/>
      <c r="G155" s="20"/>
      <c r="H155" s="37"/>
      <c r="I155" s="2"/>
      <c r="J155" s="1176">
        <f>H155*(1-K4)</f>
        <v>0</v>
      </c>
      <c r="K155" s="1177" t="e">
        <f>I155*(1-#REF!)</f>
        <v>#REF!</v>
      </c>
      <c r="L155" s="620">
        <f>J155*'Меню '!$K$3</f>
        <v>0</v>
      </c>
    </row>
    <row r="156" spans="1:12" ht="14.25" customHeight="1" hidden="1">
      <c r="A156" s="87"/>
      <c r="B156" s="9"/>
      <c r="C156" s="39"/>
      <c r="D156" s="41"/>
      <c r="E156" s="9"/>
      <c r="F156" s="9"/>
      <c r="G156" s="20"/>
      <c r="H156" s="37"/>
      <c r="I156" s="2"/>
      <c r="J156" s="1168">
        <f>H156*(1-K4)</f>
        <v>0</v>
      </c>
      <c r="K156" s="1169" t="e">
        <f>I156*(1-#REF!)</f>
        <v>#REF!</v>
      </c>
      <c r="L156" s="620">
        <f>J156*'Меню '!$K$3</f>
        <v>0</v>
      </c>
    </row>
    <row r="157" spans="1:12" ht="15.75" hidden="1" thickBot="1">
      <c r="A157" s="87"/>
      <c r="B157" s="9"/>
      <c r="C157" s="39"/>
      <c r="D157" s="41"/>
      <c r="E157" s="9"/>
      <c r="F157" s="9"/>
      <c r="G157" s="20"/>
      <c r="H157" s="37"/>
      <c r="I157" s="2"/>
      <c r="J157" s="35"/>
      <c r="K157" s="88"/>
      <c r="L157" s="620">
        <f>J157*'Меню '!$K$3</f>
        <v>0</v>
      </c>
    </row>
    <row r="158" spans="1:12" ht="15.75" hidden="1" thickBot="1">
      <c r="A158" s="87"/>
      <c r="B158" s="9"/>
      <c r="C158" s="39"/>
      <c r="D158" s="41"/>
      <c r="E158" s="9"/>
      <c r="F158" s="9"/>
      <c r="G158" s="20"/>
      <c r="H158" s="37"/>
      <c r="I158" s="2"/>
      <c r="J158" s="2"/>
      <c r="K158" s="89"/>
      <c r="L158" s="620">
        <f>J158*'Меню '!$K$3</f>
        <v>0</v>
      </c>
    </row>
    <row r="159" spans="1:12" ht="15.75" hidden="1" thickBot="1">
      <c r="A159" s="87"/>
      <c r="B159" s="9"/>
      <c r="C159" s="39"/>
      <c r="D159" s="41"/>
      <c r="E159" s="9"/>
      <c r="F159" s="9"/>
      <c r="G159" s="20"/>
      <c r="H159" s="37"/>
      <c r="I159" s="2"/>
      <c r="K159" s="90"/>
      <c r="L159" s="620">
        <f>J159*'Меню '!$K$3</f>
        <v>0</v>
      </c>
    </row>
    <row r="160" spans="1:12" ht="14.25" customHeight="1" hidden="1">
      <c r="A160" s="87"/>
      <c r="B160" s="9"/>
      <c r="C160" s="39"/>
      <c r="D160" s="41"/>
      <c r="E160" s="9"/>
      <c r="F160" s="9"/>
      <c r="G160" s="20"/>
      <c r="H160" s="37"/>
      <c r="I160" s="2"/>
      <c r="J160" s="1170">
        <f>H160*(1-K4)</f>
        <v>0</v>
      </c>
      <c r="K160" s="1171"/>
      <c r="L160" s="620">
        <f>J160*'Меню '!$K$3</f>
        <v>0</v>
      </c>
    </row>
    <row r="161" spans="1:12" ht="14.25" customHeight="1" hidden="1">
      <c r="A161" s="87"/>
      <c r="B161" s="9"/>
      <c r="C161" s="39"/>
      <c r="D161" s="41"/>
      <c r="E161" s="9"/>
      <c r="F161" s="9"/>
      <c r="G161" s="20"/>
      <c r="H161" s="37"/>
      <c r="I161" s="2"/>
      <c r="J161" s="1133"/>
      <c r="K161" s="1134"/>
      <c r="L161" s="620">
        <f>J161*'Меню '!$K$3</f>
        <v>0</v>
      </c>
    </row>
    <row r="162" spans="1:12" ht="14.25" customHeight="1" hidden="1">
      <c r="A162" s="87"/>
      <c r="B162" s="9"/>
      <c r="C162" s="39"/>
      <c r="D162" s="41"/>
      <c r="E162" s="9"/>
      <c r="F162" s="9"/>
      <c r="G162" s="20"/>
      <c r="H162" s="37"/>
      <c r="I162" s="2"/>
      <c r="J162" s="1131">
        <f>H162*(1-K4)</f>
        <v>0</v>
      </c>
      <c r="K162" s="1132"/>
      <c r="L162" s="620">
        <f>J162*'Меню '!$K$3</f>
        <v>0</v>
      </c>
    </row>
    <row r="163" spans="1:12" ht="14.25" customHeight="1" hidden="1">
      <c r="A163" s="87"/>
      <c r="B163" s="9"/>
      <c r="C163" s="39"/>
      <c r="D163" s="41"/>
      <c r="E163" s="9"/>
      <c r="F163" s="9"/>
      <c r="G163" s="20"/>
      <c r="H163" s="37"/>
      <c r="I163" s="2"/>
      <c r="J163" s="1133"/>
      <c r="K163" s="1134"/>
      <c r="L163" s="620">
        <f>J163*'Меню '!$K$3</f>
        <v>0</v>
      </c>
    </row>
    <row r="164" spans="1:12" ht="14.25" customHeight="1" hidden="1">
      <c r="A164" s="87"/>
      <c r="B164" s="9"/>
      <c r="C164" s="39"/>
      <c r="D164" s="41"/>
      <c r="E164" s="9"/>
      <c r="F164" s="9"/>
      <c r="G164" s="20"/>
      <c r="H164" s="37"/>
      <c r="I164" s="2"/>
      <c r="J164" s="1131">
        <f>H164*(1-K4)</f>
        <v>0</v>
      </c>
      <c r="K164" s="1132"/>
      <c r="L164" s="620">
        <f>J164*'Меню '!$K$3</f>
        <v>0</v>
      </c>
    </row>
    <row r="165" spans="1:12" ht="14.25" customHeight="1" hidden="1">
      <c r="A165" s="87"/>
      <c r="B165" s="9"/>
      <c r="C165" s="39"/>
      <c r="D165" s="41"/>
      <c r="E165" s="9"/>
      <c r="F165" s="9"/>
      <c r="G165" s="20"/>
      <c r="H165" s="37"/>
      <c r="I165" s="2"/>
      <c r="J165" s="1133"/>
      <c r="K165" s="1134"/>
      <c r="L165" s="620">
        <f>J165*'Меню '!$K$3</f>
        <v>0</v>
      </c>
    </row>
    <row r="166" spans="1:12" ht="14.25" customHeight="1" hidden="1">
      <c r="A166" s="87"/>
      <c r="B166" s="9"/>
      <c r="C166" s="39"/>
      <c r="D166" s="41"/>
      <c r="E166" s="9"/>
      <c r="F166" s="9"/>
      <c r="G166" s="20"/>
      <c r="H166" s="37"/>
      <c r="I166" s="2"/>
      <c r="J166" s="1178">
        <f>H166*(1-K4)</f>
        <v>0</v>
      </c>
      <c r="K166" s="1179"/>
      <c r="L166" s="620">
        <f>J166*'Меню '!$K$3</f>
        <v>0</v>
      </c>
    </row>
    <row r="167" spans="1:12" ht="14.25" customHeight="1" hidden="1">
      <c r="A167" s="87"/>
      <c r="B167" s="9"/>
      <c r="C167" s="39"/>
      <c r="D167" s="41"/>
      <c r="E167" s="9"/>
      <c r="F167" s="9"/>
      <c r="G167" s="20"/>
      <c r="H167" s="37"/>
      <c r="I167" s="2"/>
      <c r="J167" s="1180"/>
      <c r="K167" s="1181"/>
      <c r="L167" s="620">
        <f>J167*'Меню '!$K$3</f>
        <v>0</v>
      </c>
    </row>
    <row r="168" spans="1:12" ht="14.25" customHeight="1" hidden="1">
      <c r="A168" s="87"/>
      <c r="B168" s="9"/>
      <c r="C168" s="39"/>
      <c r="D168" s="41"/>
      <c r="E168" s="9"/>
      <c r="F168" s="9"/>
      <c r="G168" s="20"/>
      <c r="H168" s="37"/>
      <c r="I168" s="2"/>
      <c r="J168" s="1178">
        <f>H168*(1-K4)</f>
        <v>0</v>
      </c>
      <c r="K168" s="1179"/>
      <c r="L168" s="620">
        <f>J168*'Меню '!$K$3</f>
        <v>0</v>
      </c>
    </row>
    <row r="169" spans="1:12" ht="14.25" customHeight="1" hidden="1">
      <c r="A169" s="87"/>
      <c r="B169" s="9"/>
      <c r="C169" s="39"/>
      <c r="D169" s="41"/>
      <c r="E169" s="9"/>
      <c r="F169" s="9"/>
      <c r="G169" s="20"/>
      <c r="H169" s="37"/>
      <c r="I169" s="2"/>
      <c r="J169" s="1180"/>
      <c r="K169" s="1181"/>
      <c r="L169" s="620">
        <f>J169*'Меню '!$K$3</f>
        <v>0</v>
      </c>
    </row>
    <row r="170" spans="1:12" ht="14.25" customHeight="1" hidden="1">
      <c r="A170" s="87"/>
      <c r="B170" s="9"/>
      <c r="C170" s="39"/>
      <c r="D170" s="41"/>
      <c r="E170" s="9"/>
      <c r="F170" s="9"/>
      <c r="G170" s="20"/>
      <c r="H170" s="37"/>
      <c r="I170" s="2"/>
      <c r="J170" s="1184">
        <f>H170*(1-K4)</f>
        <v>0</v>
      </c>
      <c r="K170" s="1185"/>
      <c r="L170" s="620">
        <f>J170*'Меню '!$K$3</f>
        <v>0</v>
      </c>
    </row>
    <row r="171" spans="1:12" ht="15" customHeight="1" hidden="1">
      <c r="A171" s="87" t="s">
        <v>104</v>
      </c>
      <c r="B171" s="10"/>
      <c r="C171" s="40"/>
      <c r="D171" s="42"/>
      <c r="E171" s="11"/>
      <c r="F171" s="12"/>
      <c r="G171" s="36"/>
      <c r="H171" s="37" t="s">
        <v>105</v>
      </c>
      <c r="I171" s="2"/>
      <c r="J171" s="1186"/>
      <c r="K171" s="1187"/>
      <c r="L171" s="620">
        <f>J171*'Меню '!$K$3</f>
        <v>0</v>
      </c>
    </row>
    <row r="172" spans="1:12" ht="15" customHeight="1" hidden="1">
      <c r="A172" s="87"/>
      <c r="B172" s="10"/>
      <c r="C172" s="40"/>
      <c r="D172" s="41"/>
      <c r="E172" s="9"/>
      <c r="F172" s="12"/>
      <c r="G172" s="36"/>
      <c r="H172" s="37" t="s">
        <v>106</v>
      </c>
      <c r="I172" s="2"/>
      <c r="J172" s="1178" t="e">
        <f>H172*(1-K4)</f>
        <v>#VALUE!</v>
      </c>
      <c r="K172" s="1179"/>
      <c r="L172" s="620" t="e">
        <f>J172*'Меню '!$K$3</f>
        <v>#VALUE!</v>
      </c>
    </row>
    <row r="173" spans="1:12" ht="14.25" customHeight="1" hidden="1">
      <c r="A173" s="87"/>
      <c r="B173" s="9"/>
      <c r="C173" s="39"/>
      <c r="D173" s="41"/>
      <c r="E173" s="9"/>
      <c r="F173" s="9"/>
      <c r="G173" s="20"/>
      <c r="H173" s="37"/>
      <c r="I173" s="2"/>
      <c r="J173" s="1188"/>
      <c r="K173" s="1189"/>
      <c r="L173" s="620">
        <f>J173*'Меню '!$K$3</f>
        <v>0</v>
      </c>
    </row>
    <row r="174" spans="1:12" ht="15.75" thickBot="1">
      <c r="A174" s="1135" t="s">
        <v>90</v>
      </c>
      <c r="B174" s="1136"/>
      <c r="C174" s="1136"/>
      <c r="D174" s="1136"/>
      <c r="E174" s="1136"/>
      <c r="F174" s="1136"/>
      <c r="G174" s="1136"/>
      <c r="H174" s="1136"/>
      <c r="I174" s="1136"/>
      <c r="J174" s="1136"/>
      <c r="K174" s="1137"/>
      <c r="L174" s="620"/>
    </row>
    <row r="175" spans="1:12" ht="15" customHeight="1" thickBot="1">
      <c r="A175" s="825" t="s">
        <v>413</v>
      </c>
      <c r="B175" s="826"/>
      <c r="C175" s="826"/>
      <c r="D175" s="826"/>
      <c r="E175" s="826"/>
      <c r="F175" s="826"/>
      <c r="G175" s="826"/>
      <c r="H175" s="826"/>
      <c r="I175" s="826"/>
      <c r="J175" s="826"/>
      <c r="K175" s="827"/>
      <c r="L175" s="620"/>
    </row>
    <row r="176" spans="1:12" ht="15">
      <c r="A176" s="206" t="s">
        <v>536</v>
      </c>
      <c r="B176" s="207"/>
      <c r="C176" s="30"/>
      <c r="D176" s="191">
        <v>6000</v>
      </c>
      <c r="E176" s="1099">
        <v>10788</v>
      </c>
      <c r="F176" s="1099"/>
      <c r="G176" s="1105">
        <v>7552</v>
      </c>
      <c r="H176" s="1105"/>
      <c r="I176" s="196"/>
      <c r="J176" s="1115">
        <f aca="true" t="shared" si="12" ref="J176:J182">G176*(1-K$4)</f>
        <v>7552</v>
      </c>
      <c r="K176" s="1116"/>
      <c r="L176" s="620">
        <f>J176*'Меню '!$K$3</f>
        <v>528640</v>
      </c>
    </row>
    <row r="177" spans="1:12" ht="15">
      <c r="A177" s="105" t="s">
        <v>537</v>
      </c>
      <c r="B177" s="104"/>
      <c r="C177" s="97"/>
      <c r="D177" s="98">
        <v>6000</v>
      </c>
      <c r="E177" s="787">
        <v>10658</v>
      </c>
      <c r="F177" s="787"/>
      <c r="G177" s="858">
        <v>7461</v>
      </c>
      <c r="H177" s="858"/>
      <c r="I177" s="38"/>
      <c r="J177" s="1090">
        <f t="shared" si="12"/>
        <v>7461</v>
      </c>
      <c r="K177" s="1091"/>
      <c r="L177" s="620">
        <f>J177*'Меню '!$K$3</f>
        <v>522270</v>
      </c>
    </row>
    <row r="178" spans="1:12" ht="15">
      <c r="A178" s="105" t="s">
        <v>538</v>
      </c>
      <c r="B178" s="104"/>
      <c r="C178" s="98">
        <v>3000</v>
      </c>
      <c r="D178" s="98">
        <v>9000</v>
      </c>
      <c r="E178" s="787">
        <v>11216</v>
      </c>
      <c r="F178" s="787"/>
      <c r="G178" s="858">
        <v>7851</v>
      </c>
      <c r="H178" s="858"/>
      <c r="I178" s="38"/>
      <c r="J178" s="1090">
        <f t="shared" si="12"/>
        <v>7851</v>
      </c>
      <c r="K178" s="1091"/>
      <c r="L178" s="620">
        <f>J178*'Меню '!$K$3</f>
        <v>549570</v>
      </c>
    </row>
    <row r="179" spans="1:12" ht="15">
      <c r="A179" s="105" t="s">
        <v>539</v>
      </c>
      <c r="B179" s="104"/>
      <c r="C179" s="98"/>
      <c r="D179" s="98">
        <v>6000</v>
      </c>
      <c r="E179" s="787">
        <v>10590</v>
      </c>
      <c r="F179" s="787"/>
      <c r="G179" s="858">
        <v>7413</v>
      </c>
      <c r="H179" s="858"/>
      <c r="I179" s="38"/>
      <c r="J179" s="1090">
        <f t="shared" si="12"/>
        <v>7413</v>
      </c>
      <c r="K179" s="1091"/>
      <c r="L179" s="620">
        <f>J179*'Меню '!$K$3</f>
        <v>518910</v>
      </c>
    </row>
    <row r="180" spans="1:12" ht="15">
      <c r="A180" s="105" t="s">
        <v>540</v>
      </c>
      <c r="B180" s="104"/>
      <c r="C180" s="106">
        <v>3000</v>
      </c>
      <c r="D180" s="98">
        <v>6000</v>
      </c>
      <c r="E180" s="787">
        <v>10590</v>
      </c>
      <c r="F180" s="787"/>
      <c r="G180" s="858">
        <v>7413</v>
      </c>
      <c r="H180" s="858"/>
      <c r="I180" s="38"/>
      <c r="J180" s="1090">
        <f t="shared" si="12"/>
        <v>7413</v>
      </c>
      <c r="K180" s="1091"/>
      <c r="L180" s="620">
        <f>J180*'Меню '!$K$3</f>
        <v>518910</v>
      </c>
    </row>
    <row r="181" spans="1:12" ht="15">
      <c r="A181" s="105" t="s">
        <v>541</v>
      </c>
      <c r="B181" s="104"/>
      <c r="C181" s="97"/>
      <c r="D181" s="98">
        <v>9000</v>
      </c>
      <c r="E181" s="787">
        <v>11021</v>
      </c>
      <c r="F181" s="787"/>
      <c r="G181" s="858">
        <v>7715</v>
      </c>
      <c r="H181" s="858"/>
      <c r="I181" s="38"/>
      <c r="J181" s="1090">
        <f t="shared" si="12"/>
        <v>7715</v>
      </c>
      <c r="K181" s="1091"/>
      <c r="L181" s="620">
        <f>J181*'Меню '!$K$3</f>
        <v>540050</v>
      </c>
    </row>
    <row r="182" spans="1:12" ht="15.75" thickBot="1">
      <c r="A182" s="204" t="s">
        <v>542</v>
      </c>
      <c r="B182" s="205"/>
      <c r="C182" s="43"/>
      <c r="D182" s="186">
        <v>9000</v>
      </c>
      <c r="E182" s="1143">
        <v>10884</v>
      </c>
      <c r="F182" s="1143"/>
      <c r="G182" s="1130">
        <v>7619</v>
      </c>
      <c r="H182" s="1130"/>
      <c r="I182" s="44"/>
      <c r="J182" s="1126">
        <f t="shared" si="12"/>
        <v>7619</v>
      </c>
      <c r="K182" s="1127"/>
      <c r="L182" s="620">
        <f>J182*'Меню '!$K$3</f>
        <v>533330</v>
      </c>
    </row>
    <row r="183" spans="1:12" ht="15" customHeight="1" thickBot="1">
      <c r="A183" s="825" t="s">
        <v>415</v>
      </c>
      <c r="B183" s="826"/>
      <c r="C183" s="826"/>
      <c r="D183" s="826"/>
      <c r="E183" s="826"/>
      <c r="F183" s="826"/>
      <c r="G183" s="826"/>
      <c r="H183" s="826"/>
      <c r="I183" s="826"/>
      <c r="J183" s="826"/>
      <c r="K183" s="827"/>
      <c r="L183" s="620"/>
    </row>
    <row r="184" spans="1:12" ht="15">
      <c r="A184" s="673" t="s">
        <v>547</v>
      </c>
      <c r="B184" s="1123"/>
      <c r="C184" s="191">
        <v>3000</v>
      </c>
      <c r="D184" s="191">
        <v>2000</v>
      </c>
      <c r="E184" s="1099">
        <v>9461</v>
      </c>
      <c r="F184" s="1099"/>
      <c r="G184" s="1105">
        <v>6623</v>
      </c>
      <c r="H184" s="1105"/>
      <c r="I184" s="196"/>
      <c r="J184" s="1115">
        <f>G184*(1-K$4)</f>
        <v>6623</v>
      </c>
      <c r="K184" s="1116"/>
      <c r="L184" s="620">
        <f>J184*'Меню '!$K$3</f>
        <v>463610</v>
      </c>
    </row>
    <row r="185" spans="1:12" ht="15">
      <c r="A185" s="1182" t="s">
        <v>562</v>
      </c>
      <c r="B185" s="1098"/>
      <c r="C185" s="81">
        <v>3000</v>
      </c>
      <c r="D185" s="81">
        <v>9000</v>
      </c>
      <c r="E185" s="787">
        <v>9763</v>
      </c>
      <c r="F185" s="787"/>
      <c r="G185" s="858">
        <v>6855</v>
      </c>
      <c r="H185" s="858"/>
      <c r="I185" s="38"/>
      <c r="J185" s="1090">
        <f>G185*(1-K$4)</f>
        <v>6855</v>
      </c>
      <c r="K185" s="1091"/>
      <c r="L185" s="620">
        <f>J185*'Меню '!$K$3</f>
        <v>479850</v>
      </c>
    </row>
    <row r="186" spans="1:12" ht="15">
      <c r="A186" s="1182" t="s">
        <v>563</v>
      </c>
      <c r="B186" s="1098"/>
      <c r="C186" s="81">
        <v>3000</v>
      </c>
      <c r="D186" s="81">
        <v>9000</v>
      </c>
      <c r="E186" s="787">
        <v>10091</v>
      </c>
      <c r="F186" s="787"/>
      <c r="G186" s="858">
        <v>7064</v>
      </c>
      <c r="H186" s="858"/>
      <c r="I186" s="38"/>
      <c r="J186" s="1090">
        <f>G186*(1-K$4)</f>
        <v>7064</v>
      </c>
      <c r="K186" s="1091"/>
      <c r="L186" s="620">
        <f>J186*'Меню '!$K$3</f>
        <v>494480</v>
      </c>
    </row>
    <row r="187" spans="1:12" ht="15">
      <c r="A187" s="1182" t="s">
        <v>560</v>
      </c>
      <c r="B187" s="1098"/>
      <c r="C187" s="80"/>
      <c r="D187" s="81">
        <v>6000</v>
      </c>
      <c r="E187" s="787">
        <v>9461</v>
      </c>
      <c r="F187" s="787"/>
      <c r="G187" s="858">
        <v>6623</v>
      </c>
      <c r="H187" s="858"/>
      <c r="I187" s="38"/>
      <c r="J187" s="1090">
        <f>G187*(1-K$4)</f>
        <v>6623</v>
      </c>
      <c r="K187" s="1091"/>
      <c r="L187" s="620">
        <f>J187*'Меню '!$K$3</f>
        <v>463610</v>
      </c>
    </row>
    <row r="188" spans="1:12" ht="15.75" thickBot="1">
      <c r="A188" s="672" t="s">
        <v>561</v>
      </c>
      <c r="B188" s="1197"/>
      <c r="C188" s="43"/>
      <c r="D188" s="186">
        <v>9000</v>
      </c>
      <c r="E188" s="1143">
        <v>9762</v>
      </c>
      <c r="F188" s="1143"/>
      <c r="G188" s="1130">
        <v>6833</v>
      </c>
      <c r="H188" s="1130"/>
      <c r="I188" s="44"/>
      <c r="J188" s="1126">
        <f>G188*(1-K$4)</f>
        <v>6833</v>
      </c>
      <c r="K188" s="1127"/>
      <c r="L188" s="620">
        <f>J188*'Меню '!$K$3</f>
        <v>478310</v>
      </c>
    </row>
    <row r="189" spans="1:12" ht="15" customHeight="1">
      <c r="A189" s="990" t="s">
        <v>414</v>
      </c>
      <c r="B189" s="991"/>
      <c r="C189" s="991"/>
      <c r="D189" s="991"/>
      <c r="E189" s="991"/>
      <c r="F189" s="991"/>
      <c r="G189" s="991"/>
      <c r="H189" s="991"/>
      <c r="I189" s="991"/>
      <c r="J189" s="991"/>
      <c r="K189" s="992"/>
      <c r="L189" s="620"/>
    </row>
    <row r="190" spans="1:12" ht="15">
      <c r="A190" s="1191" t="s">
        <v>416</v>
      </c>
      <c r="B190" s="1192"/>
      <c r="C190" s="332"/>
      <c r="D190" s="332">
        <v>6000</v>
      </c>
      <c r="E190" s="787">
        <v>5332</v>
      </c>
      <c r="F190" s="787"/>
      <c r="G190" s="858">
        <v>3732</v>
      </c>
      <c r="H190" s="858"/>
      <c r="I190" s="38"/>
      <c r="J190" s="1090">
        <f aca="true" t="shared" si="13" ref="J190:J195">G190*(1-K$4)</f>
        <v>3732</v>
      </c>
      <c r="K190" s="1091"/>
      <c r="L190" s="620">
        <f>J190*'Меню '!$K$3</f>
        <v>261240</v>
      </c>
    </row>
    <row r="191" spans="1:12" ht="15">
      <c r="A191" s="1182" t="s">
        <v>417</v>
      </c>
      <c r="B191" s="1098"/>
      <c r="C191" s="321"/>
      <c r="D191" s="332">
        <v>9000</v>
      </c>
      <c r="E191" s="787">
        <v>5636</v>
      </c>
      <c r="F191" s="787"/>
      <c r="G191" s="858">
        <v>3945</v>
      </c>
      <c r="H191" s="858"/>
      <c r="I191" s="38"/>
      <c r="J191" s="1090">
        <f t="shared" si="13"/>
        <v>3945</v>
      </c>
      <c r="K191" s="1091"/>
      <c r="L191" s="620">
        <f>J191*'Меню '!$K$3</f>
        <v>276150</v>
      </c>
    </row>
    <row r="192" spans="1:12" ht="15">
      <c r="A192" s="1182" t="s">
        <v>543</v>
      </c>
      <c r="B192" s="1098"/>
      <c r="C192" s="321"/>
      <c r="D192" s="332">
        <v>6000</v>
      </c>
      <c r="E192" s="787">
        <v>6349</v>
      </c>
      <c r="F192" s="787"/>
      <c r="G192" s="858">
        <v>4444</v>
      </c>
      <c r="H192" s="858"/>
      <c r="I192" s="38"/>
      <c r="J192" s="1090">
        <f>G192*(1-K$4)</f>
        <v>4444</v>
      </c>
      <c r="K192" s="1091"/>
      <c r="L192" s="620">
        <f>J192*'Меню '!$K$3</f>
        <v>311080</v>
      </c>
    </row>
    <row r="193" spans="1:12" ht="15">
      <c r="A193" s="1182" t="s">
        <v>548</v>
      </c>
      <c r="B193" s="1098"/>
      <c r="C193" s="321"/>
      <c r="D193" s="332">
        <v>6000</v>
      </c>
      <c r="E193" s="787">
        <v>6349</v>
      </c>
      <c r="F193" s="787"/>
      <c r="G193" s="858">
        <v>4444</v>
      </c>
      <c r="H193" s="858"/>
      <c r="I193" s="38"/>
      <c r="J193" s="1090">
        <f t="shared" si="13"/>
        <v>4444</v>
      </c>
      <c r="K193" s="1091"/>
      <c r="L193" s="620">
        <f>J193*'Меню '!$K$3</f>
        <v>311080</v>
      </c>
    </row>
    <row r="194" spans="1:12" ht="15">
      <c r="A194" s="1182" t="s">
        <v>549</v>
      </c>
      <c r="B194" s="1098"/>
      <c r="C194" s="321"/>
      <c r="D194" s="332">
        <v>9000</v>
      </c>
      <c r="E194" s="787">
        <v>6650</v>
      </c>
      <c r="F194" s="787"/>
      <c r="G194" s="858">
        <v>4655</v>
      </c>
      <c r="H194" s="858"/>
      <c r="I194" s="38"/>
      <c r="J194" s="1090">
        <f t="shared" si="13"/>
        <v>4655</v>
      </c>
      <c r="K194" s="1091"/>
      <c r="L194" s="620">
        <f>J194*'Меню '!$K$3</f>
        <v>325850</v>
      </c>
    </row>
    <row r="195" spans="1:12" ht="15.75" thickBot="1">
      <c r="A195" s="1124" t="s">
        <v>418</v>
      </c>
      <c r="B195" s="1125"/>
      <c r="C195" s="173"/>
      <c r="D195" s="464">
        <v>2000</v>
      </c>
      <c r="E195" s="780">
        <v>6650</v>
      </c>
      <c r="F195" s="780"/>
      <c r="G195" s="1190">
        <v>4655</v>
      </c>
      <c r="H195" s="1190"/>
      <c r="I195" s="91"/>
      <c r="J195" s="1195">
        <f t="shared" si="13"/>
        <v>4655</v>
      </c>
      <c r="K195" s="1196"/>
      <c r="L195" s="620">
        <f>J195*'Меню '!$K$3</f>
        <v>325850</v>
      </c>
    </row>
    <row r="196" spans="1:12" ht="15.75" customHeight="1" thickBot="1">
      <c r="A196" s="795"/>
      <c r="B196" s="796"/>
      <c r="C196" s="796"/>
      <c r="D196" s="796"/>
      <c r="E196" s="796"/>
      <c r="F196" s="796"/>
      <c r="G196" s="796"/>
      <c r="H196" s="796"/>
      <c r="I196" s="796"/>
      <c r="J196" s="796"/>
      <c r="K196" s="797"/>
      <c r="L196" s="620"/>
    </row>
    <row r="197" spans="1:12" ht="15" customHeight="1" thickBot="1">
      <c r="A197" s="1210" t="s">
        <v>107</v>
      </c>
      <c r="B197" s="1211"/>
      <c r="C197" s="1211"/>
      <c r="D197" s="1211"/>
      <c r="E197" s="1211"/>
      <c r="F197" s="1211"/>
      <c r="G197" s="1211"/>
      <c r="H197" s="1211"/>
      <c r="I197" s="1211"/>
      <c r="J197" s="1211"/>
      <c r="K197" s="1212"/>
      <c r="L197" s="620"/>
    </row>
    <row r="198" spans="1:12" s="4" customFormat="1" ht="15">
      <c r="A198" s="1250" t="s">
        <v>588</v>
      </c>
      <c r="B198" s="1251"/>
      <c r="C198" s="1251"/>
      <c r="D198" s="1252"/>
      <c r="E198" s="1100">
        <v>564</v>
      </c>
      <c r="F198" s="1100"/>
      <c r="G198" s="858">
        <v>332</v>
      </c>
      <c r="H198" s="858"/>
      <c r="I198" s="94"/>
      <c r="J198" s="1139">
        <f aca="true" t="shared" si="14" ref="J198:J206">G198*(1-K$4)</f>
        <v>332</v>
      </c>
      <c r="K198" s="1140"/>
      <c r="L198" s="620">
        <f>J198*'Меню '!$K$3</f>
        <v>23240</v>
      </c>
    </row>
    <row r="199" spans="1:12" s="4" customFormat="1" ht="15">
      <c r="A199" s="1253" t="s">
        <v>589</v>
      </c>
      <c r="B199" s="1254"/>
      <c r="C199" s="1254"/>
      <c r="D199" s="1255"/>
      <c r="E199" s="1175">
        <v>868</v>
      </c>
      <c r="F199" s="1175"/>
      <c r="G199" s="1172">
        <v>578</v>
      </c>
      <c r="H199" s="1172"/>
      <c r="I199" s="178"/>
      <c r="J199" s="1173">
        <f t="shared" si="14"/>
        <v>578</v>
      </c>
      <c r="K199" s="1174"/>
      <c r="L199" s="620">
        <f>J199*'Меню '!$K$3</f>
        <v>40460</v>
      </c>
    </row>
    <row r="200" spans="1:12" s="4" customFormat="1" ht="15">
      <c r="A200" s="1253" t="s">
        <v>590</v>
      </c>
      <c r="B200" s="1254"/>
      <c r="C200" s="1254"/>
      <c r="D200" s="1255"/>
      <c r="E200" s="1175">
        <v>1375</v>
      </c>
      <c r="F200" s="1175"/>
      <c r="G200" s="1172">
        <v>963</v>
      </c>
      <c r="H200" s="1172"/>
      <c r="I200" s="178"/>
      <c r="J200" s="1173">
        <f t="shared" si="14"/>
        <v>963</v>
      </c>
      <c r="K200" s="1174"/>
      <c r="L200" s="620">
        <f>J200*'Меню '!$K$3</f>
        <v>67410</v>
      </c>
    </row>
    <row r="201" spans="1:12" s="4" customFormat="1" ht="15">
      <c r="A201" s="1253" t="s">
        <v>591</v>
      </c>
      <c r="B201" s="1254"/>
      <c r="C201" s="1254"/>
      <c r="D201" s="1255"/>
      <c r="E201" s="1175">
        <v>726</v>
      </c>
      <c r="F201" s="1175"/>
      <c r="G201" s="1172">
        <v>438</v>
      </c>
      <c r="H201" s="1172"/>
      <c r="I201" s="178"/>
      <c r="J201" s="1173">
        <f t="shared" si="14"/>
        <v>438</v>
      </c>
      <c r="K201" s="1174"/>
      <c r="L201" s="620">
        <f>J201*'Меню '!$K$3</f>
        <v>30660</v>
      </c>
    </row>
    <row r="202" spans="1:12" s="4" customFormat="1" ht="15">
      <c r="A202" s="1247" t="s">
        <v>592</v>
      </c>
      <c r="B202" s="1248"/>
      <c r="C202" s="1248"/>
      <c r="D202" s="1249"/>
      <c r="E202" s="1100">
        <v>1030</v>
      </c>
      <c r="F202" s="1100"/>
      <c r="G202" s="858">
        <v>641</v>
      </c>
      <c r="H202" s="858"/>
      <c r="I202" s="94"/>
      <c r="J202" s="1173">
        <f t="shared" si="14"/>
        <v>641</v>
      </c>
      <c r="K202" s="1174"/>
      <c r="L202" s="620">
        <f>J202*'Меню '!$K$3</f>
        <v>44870</v>
      </c>
    </row>
    <row r="203" spans="1:12" s="4" customFormat="1" ht="15">
      <c r="A203" s="1247" t="s">
        <v>745</v>
      </c>
      <c r="B203" s="1248"/>
      <c r="C203" s="1248"/>
      <c r="D203" s="1249"/>
      <c r="E203" s="1100">
        <v>162</v>
      </c>
      <c r="F203" s="1100"/>
      <c r="G203" s="858">
        <v>114</v>
      </c>
      <c r="H203" s="858"/>
      <c r="I203" s="313"/>
      <c r="J203" s="1173">
        <f t="shared" si="14"/>
        <v>114</v>
      </c>
      <c r="K203" s="1174"/>
      <c r="L203" s="620">
        <f>J203*'Меню '!$K$3</f>
        <v>7980</v>
      </c>
    </row>
    <row r="204" spans="1:12" s="4" customFormat="1" ht="15">
      <c r="A204" s="1247" t="s">
        <v>748</v>
      </c>
      <c r="B204" s="1248"/>
      <c r="C204" s="1248"/>
      <c r="D204" s="1249"/>
      <c r="E204" s="1100">
        <v>409</v>
      </c>
      <c r="F204" s="1100"/>
      <c r="G204" s="858">
        <v>286</v>
      </c>
      <c r="H204" s="858"/>
      <c r="I204" s="313"/>
      <c r="J204" s="1173">
        <f t="shared" si="14"/>
        <v>286</v>
      </c>
      <c r="K204" s="1174"/>
      <c r="L204" s="620">
        <f>J204*'Меню '!$K$3</f>
        <v>20020</v>
      </c>
    </row>
    <row r="205" spans="1:12" s="4" customFormat="1" ht="15">
      <c r="A205" s="1247" t="s">
        <v>747</v>
      </c>
      <c r="B205" s="1248"/>
      <c r="C205" s="1248"/>
      <c r="D205" s="1249"/>
      <c r="E205" s="1100">
        <v>131</v>
      </c>
      <c r="F205" s="1100"/>
      <c r="G205" s="858">
        <v>92</v>
      </c>
      <c r="H205" s="858"/>
      <c r="I205" s="313"/>
      <c r="J205" s="1173">
        <f t="shared" si="14"/>
        <v>92</v>
      </c>
      <c r="K205" s="1174"/>
      <c r="L205" s="620">
        <f>J205*'Меню '!$K$3</f>
        <v>6440</v>
      </c>
    </row>
    <row r="206" spans="1:12" ht="15">
      <c r="A206" s="1092" t="s">
        <v>801</v>
      </c>
      <c r="B206" s="1093"/>
      <c r="C206" s="1093"/>
      <c r="D206" s="1094"/>
      <c r="E206" s="1100">
        <v>3695</v>
      </c>
      <c r="F206" s="1100"/>
      <c r="G206" s="858">
        <v>2587</v>
      </c>
      <c r="H206" s="858"/>
      <c r="I206" s="38"/>
      <c r="J206" s="1173">
        <f t="shared" si="14"/>
        <v>2587</v>
      </c>
      <c r="K206" s="1174"/>
      <c r="L206" s="620">
        <f>J206*'Меню '!$K$3</f>
        <v>181090</v>
      </c>
    </row>
    <row r="207" spans="1:12" ht="15">
      <c r="A207" s="1095" t="s">
        <v>746</v>
      </c>
      <c r="B207" s="1096"/>
      <c r="C207" s="1096"/>
      <c r="D207" s="1097"/>
      <c r="E207" s="1088">
        <v>330</v>
      </c>
      <c r="F207" s="1089"/>
      <c r="G207" s="884">
        <v>190</v>
      </c>
      <c r="H207" s="885"/>
      <c r="I207" s="38"/>
      <c r="J207" s="1090">
        <f aca="true" t="shared" si="15" ref="J207:J238">G207*(1-K$4)</f>
        <v>190</v>
      </c>
      <c r="K207" s="1091"/>
      <c r="L207" s="620">
        <f>J207*'Меню '!$K$3</f>
        <v>13300</v>
      </c>
    </row>
    <row r="208" spans="1:12" ht="15">
      <c r="A208" s="1095" t="s">
        <v>669</v>
      </c>
      <c r="B208" s="1096"/>
      <c r="C208" s="1096"/>
      <c r="D208" s="1097"/>
      <c r="E208" s="1088">
        <v>210</v>
      </c>
      <c r="F208" s="1089"/>
      <c r="G208" s="884">
        <v>112</v>
      </c>
      <c r="H208" s="885"/>
      <c r="I208" s="38"/>
      <c r="J208" s="1090">
        <f>G208*(1-K$4)</f>
        <v>112</v>
      </c>
      <c r="K208" s="1091"/>
      <c r="L208" s="620">
        <f>J208*'Меню '!$K$3</f>
        <v>7840</v>
      </c>
    </row>
    <row r="209" spans="1:12" ht="15">
      <c r="A209" s="1095" t="s">
        <v>740</v>
      </c>
      <c r="B209" s="1096"/>
      <c r="C209" s="1096"/>
      <c r="D209" s="1097"/>
      <c r="E209" s="1088">
        <v>368</v>
      </c>
      <c r="F209" s="1089"/>
      <c r="G209" s="884">
        <v>206</v>
      </c>
      <c r="H209" s="885"/>
      <c r="I209" s="38"/>
      <c r="J209" s="1090">
        <f t="shared" si="15"/>
        <v>206</v>
      </c>
      <c r="K209" s="1091"/>
      <c r="L209" s="620">
        <f>J209*'Меню '!$K$3</f>
        <v>14420</v>
      </c>
    </row>
    <row r="210" spans="1:12" ht="15">
      <c r="A210" s="1095" t="s">
        <v>670</v>
      </c>
      <c r="B210" s="1096"/>
      <c r="C210" s="1096"/>
      <c r="D210" s="1097"/>
      <c r="E210" s="1088">
        <v>648.9</v>
      </c>
      <c r="F210" s="1089"/>
      <c r="G210" s="884">
        <v>454</v>
      </c>
      <c r="H210" s="885"/>
      <c r="I210" s="38"/>
      <c r="J210" s="1090">
        <f t="shared" si="15"/>
        <v>454</v>
      </c>
      <c r="K210" s="1091"/>
      <c r="L210" s="620">
        <f>J210*'Меню '!$K$3</f>
        <v>31780</v>
      </c>
    </row>
    <row r="211" spans="1:12" ht="15">
      <c r="A211" s="1095" t="s">
        <v>671</v>
      </c>
      <c r="B211" s="1096"/>
      <c r="C211" s="1096"/>
      <c r="D211" s="1097"/>
      <c r="E211" s="1088">
        <v>243</v>
      </c>
      <c r="F211" s="1089"/>
      <c r="G211" s="884">
        <v>170</v>
      </c>
      <c r="H211" s="885"/>
      <c r="I211" s="38"/>
      <c r="J211" s="1090">
        <f t="shared" si="15"/>
        <v>170</v>
      </c>
      <c r="K211" s="1091"/>
      <c r="L211" s="620">
        <f>J211*'Меню '!$K$3</f>
        <v>11900</v>
      </c>
    </row>
    <row r="212" spans="1:12" ht="15">
      <c r="A212" s="1095" t="s">
        <v>672</v>
      </c>
      <c r="B212" s="1096"/>
      <c r="C212" s="1096"/>
      <c r="D212" s="1097"/>
      <c r="E212" s="1088">
        <v>178</v>
      </c>
      <c r="F212" s="1089"/>
      <c r="G212" s="884">
        <v>125</v>
      </c>
      <c r="H212" s="885"/>
      <c r="I212" s="38"/>
      <c r="J212" s="1090">
        <f>G212*(1-K$4)</f>
        <v>125</v>
      </c>
      <c r="K212" s="1091"/>
      <c r="L212" s="620">
        <f>J212*'Меню '!$K$3</f>
        <v>8750</v>
      </c>
    </row>
    <row r="213" spans="1:12" ht="15">
      <c r="A213" s="1095" t="s">
        <v>741</v>
      </c>
      <c r="B213" s="1096"/>
      <c r="C213" s="1096"/>
      <c r="D213" s="1097"/>
      <c r="E213" s="1088">
        <v>484</v>
      </c>
      <c r="F213" s="1089"/>
      <c r="G213" s="884">
        <v>338</v>
      </c>
      <c r="H213" s="885"/>
      <c r="I213" s="38"/>
      <c r="J213" s="1090">
        <f t="shared" si="15"/>
        <v>338</v>
      </c>
      <c r="K213" s="1118"/>
      <c r="L213" s="620">
        <f>J213*'Меню '!$K$3</f>
        <v>23660</v>
      </c>
    </row>
    <row r="214" spans="1:12" ht="15">
      <c r="A214" s="1092" t="s">
        <v>749</v>
      </c>
      <c r="B214" s="1093"/>
      <c r="C214" s="1093"/>
      <c r="D214" s="1094"/>
      <c r="E214" s="1088">
        <v>89</v>
      </c>
      <c r="F214" s="1089"/>
      <c r="G214" s="884">
        <v>62</v>
      </c>
      <c r="H214" s="885"/>
      <c r="I214" s="306"/>
      <c r="J214" s="1090">
        <f aca="true" t="shared" si="16" ref="J214:J219">G214*(1-K$4)</f>
        <v>62</v>
      </c>
      <c r="K214" s="1091"/>
      <c r="L214" s="620">
        <f>J214*'Меню '!$K$3</f>
        <v>4340</v>
      </c>
    </row>
    <row r="215" spans="1:12" ht="15">
      <c r="A215" s="1092" t="s">
        <v>814</v>
      </c>
      <c r="B215" s="1093"/>
      <c r="C215" s="1093"/>
      <c r="D215" s="1094"/>
      <c r="E215" s="1088">
        <v>57</v>
      </c>
      <c r="F215" s="1089"/>
      <c r="G215" s="884">
        <v>40</v>
      </c>
      <c r="H215" s="885"/>
      <c r="I215" s="306"/>
      <c r="J215" s="1090">
        <f t="shared" si="16"/>
        <v>40</v>
      </c>
      <c r="K215" s="1091"/>
      <c r="L215" s="620">
        <f>J215*'Меню '!$K$3</f>
        <v>2800</v>
      </c>
    </row>
    <row r="216" spans="1:12" ht="15">
      <c r="A216" s="1092" t="s">
        <v>755</v>
      </c>
      <c r="B216" s="1093"/>
      <c r="C216" s="1093"/>
      <c r="D216" s="1094"/>
      <c r="E216" s="1088">
        <v>119</v>
      </c>
      <c r="F216" s="1089"/>
      <c r="G216" s="884">
        <v>83</v>
      </c>
      <c r="H216" s="885"/>
      <c r="I216" s="306"/>
      <c r="J216" s="1090">
        <f t="shared" si="16"/>
        <v>83</v>
      </c>
      <c r="K216" s="1091"/>
      <c r="L216" s="620">
        <f>J216*'Меню '!$K$3</f>
        <v>5810</v>
      </c>
    </row>
    <row r="217" spans="1:12" ht="15">
      <c r="A217" s="1092" t="s">
        <v>750</v>
      </c>
      <c r="B217" s="1093"/>
      <c r="C217" s="1093"/>
      <c r="D217" s="1094"/>
      <c r="E217" s="1088">
        <v>60</v>
      </c>
      <c r="F217" s="1089"/>
      <c r="G217" s="884">
        <v>42</v>
      </c>
      <c r="H217" s="885"/>
      <c r="I217" s="306"/>
      <c r="J217" s="1090">
        <f t="shared" si="16"/>
        <v>42</v>
      </c>
      <c r="K217" s="1091"/>
      <c r="L217" s="620">
        <f>J217*'Меню '!$K$3</f>
        <v>2940</v>
      </c>
    </row>
    <row r="218" spans="1:12" ht="15">
      <c r="A218" s="1095" t="s">
        <v>752</v>
      </c>
      <c r="B218" s="1096"/>
      <c r="C218" s="1096"/>
      <c r="D218" s="1097"/>
      <c r="E218" s="1088">
        <v>381</v>
      </c>
      <c r="F218" s="1089"/>
      <c r="G218" s="884">
        <v>232</v>
      </c>
      <c r="H218" s="885"/>
      <c r="I218" s="306"/>
      <c r="J218" s="1090">
        <f t="shared" si="16"/>
        <v>232</v>
      </c>
      <c r="K218" s="1091"/>
      <c r="L218" s="620">
        <f>J218*'Меню '!$K$3</f>
        <v>16240</v>
      </c>
    </row>
    <row r="219" spans="1:12" ht="15">
      <c r="A219" s="1095" t="s">
        <v>754</v>
      </c>
      <c r="B219" s="1096"/>
      <c r="C219" s="1096"/>
      <c r="D219" s="1097"/>
      <c r="E219" s="1088">
        <v>506</v>
      </c>
      <c r="F219" s="1089"/>
      <c r="G219" s="884">
        <v>354</v>
      </c>
      <c r="H219" s="885"/>
      <c r="I219" s="306"/>
      <c r="J219" s="1090">
        <f t="shared" si="16"/>
        <v>354</v>
      </c>
      <c r="K219" s="1091"/>
      <c r="L219" s="620">
        <f>J219*'Меню '!$K$3</f>
        <v>24780</v>
      </c>
    </row>
    <row r="220" spans="1:12" ht="15">
      <c r="A220" s="1095" t="s">
        <v>668</v>
      </c>
      <c r="B220" s="1096"/>
      <c r="C220" s="1096"/>
      <c r="D220" s="1097"/>
      <c r="E220" s="1088">
        <v>259.56</v>
      </c>
      <c r="F220" s="1089"/>
      <c r="G220" s="884">
        <v>182</v>
      </c>
      <c r="H220" s="885"/>
      <c r="I220" s="38"/>
      <c r="J220" s="1090">
        <f t="shared" si="15"/>
        <v>182</v>
      </c>
      <c r="K220" s="1091"/>
      <c r="L220" s="620">
        <f>J220*'Меню '!$K$3</f>
        <v>12740</v>
      </c>
    </row>
    <row r="221" spans="1:12" ht="15">
      <c r="A221" s="1095" t="s">
        <v>673</v>
      </c>
      <c r="B221" s="1096"/>
      <c r="C221" s="1096"/>
      <c r="D221" s="1097"/>
      <c r="E221" s="1088">
        <v>500</v>
      </c>
      <c r="F221" s="1089"/>
      <c r="G221" s="884">
        <v>350</v>
      </c>
      <c r="H221" s="885"/>
      <c r="I221" s="38"/>
      <c r="J221" s="1090">
        <f t="shared" si="15"/>
        <v>350</v>
      </c>
      <c r="K221" s="1091"/>
      <c r="L221" s="620">
        <f>J221*'Меню '!$K$3</f>
        <v>24500</v>
      </c>
    </row>
    <row r="222" spans="1:12" ht="15">
      <c r="A222" s="1095" t="s">
        <v>742</v>
      </c>
      <c r="B222" s="1096"/>
      <c r="C222" s="1096"/>
      <c r="D222" s="1097"/>
      <c r="E222" s="1088">
        <v>311</v>
      </c>
      <c r="F222" s="1089"/>
      <c r="G222" s="884">
        <v>218</v>
      </c>
      <c r="H222" s="885"/>
      <c r="I222" s="38"/>
      <c r="J222" s="1090">
        <f t="shared" si="15"/>
        <v>218</v>
      </c>
      <c r="K222" s="1091"/>
      <c r="L222" s="620">
        <f>J222*'Меню '!$K$3</f>
        <v>15260</v>
      </c>
    </row>
    <row r="223" spans="1:12" ht="15">
      <c r="A223" s="1095" t="s">
        <v>674</v>
      </c>
      <c r="B223" s="1096"/>
      <c r="C223" s="1096"/>
      <c r="D223" s="1097"/>
      <c r="E223" s="1088">
        <v>189</v>
      </c>
      <c r="F223" s="1089"/>
      <c r="G223" s="884">
        <v>132</v>
      </c>
      <c r="H223" s="885"/>
      <c r="I223" s="38"/>
      <c r="J223" s="1090">
        <f t="shared" si="15"/>
        <v>132</v>
      </c>
      <c r="K223" s="1091"/>
      <c r="L223" s="620">
        <f>J223*'Меню '!$K$3</f>
        <v>9240</v>
      </c>
    </row>
    <row r="224" spans="1:12" ht="15">
      <c r="A224" s="1095" t="s">
        <v>675</v>
      </c>
      <c r="B224" s="1096"/>
      <c r="C224" s="1096"/>
      <c r="D224" s="1097"/>
      <c r="E224" s="1088">
        <v>1694</v>
      </c>
      <c r="F224" s="1089"/>
      <c r="G224" s="884">
        <v>1186</v>
      </c>
      <c r="H224" s="885"/>
      <c r="I224" s="38"/>
      <c r="J224" s="1090">
        <f t="shared" si="15"/>
        <v>1186</v>
      </c>
      <c r="K224" s="1091"/>
      <c r="L224" s="620">
        <f>J224*'Меню '!$K$3</f>
        <v>83020</v>
      </c>
    </row>
    <row r="225" spans="1:12" ht="15">
      <c r="A225" s="1095" t="s">
        <v>676</v>
      </c>
      <c r="B225" s="1096"/>
      <c r="C225" s="1096"/>
      <c r="D225" s="1097"/>
      <c r="E225" s="1088">
        <v>3271</v>
      </c>
      <c r="F225" s="1089"/>
      <c r="G225" s="884">
        <v>2290</v>
      </c>
      <c r="H225" s="885"/>
      <c r="I225" s="38"/>
      <c r="J225" s="1090">
        <f t="shared" si="15"/>
        <v>2290</v>
      </c>
      <c r="K225" s="1091"/>
      <c r="L225" s="620">
        <f>J225*'Меню '!$K$3</f>
        <v>160300</v>
      </c>
    </row>
    <row r="226" spans="1:12" ht="15">
      <c r="A226" s="1092" t="s">
        <v>753</v>
      </c>
      <c r="B226" s="1093"/>
      <c r="C226" s="1093"/>
      <c r="D226" s="1094"/>
      <c r="E226" s="1088">
        <v>1868</v>
      </c>
      <c r="F226" s="1089"/>
      <c r="G226" s="884">
        <v>1308</v>
      </c>
      <c r="H226" s="885"/>
      <c r="I226" s="306"/>
      <c r="J226" s="1090">
        <f>G226*(1-K$4)</f>
        <v>1308</v>
      </c>
      <c r="K226" s="1091"/>
      <c r="L226" s="620">
        <f>J226*'Меню '!$K$3</f>
        <v>91560</v>
      </c>
    </row>
    <row r="227" spans="1:12" ht="15">
      <c r="A227" s="1095" t="s">
        <v>677</v>
      </c>
      <c r="B227" s="1096"/>
      <c r="C227" s="1096"/>
      <c r="D227" s="1097"/>
      <c r="E227" s="1088">
        <v>169</v>
      </c>
      <c r="F227" s="1089"/>
      <c r="G227" s="884">
        <v>118</v>
      </c>
      <c r="H227" s="885"/>
      <c r="I227" s="38"/>
      <c r="J227" s="1090">
        <f t="shared" si="15"/>
        <v>118</v>
      </c>
      <c r="K227" s="1091"/>
      <c r="L227" s="620">
        <f>J227*'Меню '!$K$3</f>
        <v>8260</v>
      </c>
    </row>
    <row r="228" spans="1:12" ht="15">
      <c r="A228" s="1095" t="s">
        <v>678</v>
      </c>
      <c r="B228" s="1096"/>
      <c r="C228" s="1096"/>
      <c r="D228" s="1097"/>
      <c r="E228" s="1088">
        <v>164</v>
      </c>
      <c r="F228" s="1089"/>
      <c r="G228" s="884">
        <v>115</v>
      </c>
      <c r="H228" s="885"/>
      <c r="I228" s="38"/>
      <c r="J228" s="1090">
        <f t="shared" si="15"/>
        <v>115</v>
      </c>
      <c r="K228" s="1091"/>
      <c r="L228" s="620">
        <f>J228*'Меню '!$K$3</f>
        <v>8050</v>
      </c>
    </row>
    <row r="229" spans="1:12" ht="15">
      <c r="A229" s="1095" t="s">
        <v>679</v>
      </c>
      <c r="B229" s="1096"/>
      <c r="C229" s="1096"/>
      <c r="D229" s="1097"/>
      <c r="E229" s="1088">
        <v>521</v>
      </c>
      <c r="F229" s="1089"/>
      <c r="G229" s="884">
        <v>365</v>
      </c>
      <c r="H229" s="885"/>
      <c r="I229" s="38"/>
      <c r="J229" s="1090">
        <f t="shared" si="15"/>
        <v>365</v>
      </c>
      <c r="K229" s="1091"/>
      <c r="L229" s="620">
        <f>J229*'Меню '!$K$3</f>
        <v>25550</v>
      </c>
    </row>
    <row r="230" spans="1:12" ht="15">
      <c r="A230" s="1095" t="s">
        <v>680</v>
      </c>
      <c r="B230" s="1096"/>
      <c r="C230" s="1096"/>
      <c r="D230" s="1097"/>
      <c r="E230" s="1088">
        <v>600</v>
      </c>
      <c r="F230" s="1089"/>
      <c r="G230" s="884">
        <v>420</v>
      </c>
      <c r="H230" s="885"/>
      <c r="I230" s="38"/>
      <c r="J230" s="1090">
        <f t="shared" si="15"/>
        <v>420</v>
      </c>
      <c r="K230" s="1091"/>
      <c r="L230" s="620">
        <f>J230*'Меню '!$K$3</f>
        <v>29400</v>
      </c>
    </row>
    <row r="231" spans="1:12" ht="15">
      <c r="A231" s="1256" t="s">
        <v>751</v>
      </c>
      <c r="B231" s="1257"/>
      <c r="C231" s="1257"/>
      <c r="D231" s="1258"/>
      <c r="E231" s="1088">
        <v>119</v>
      </c>
      <c r="F231" s="1089"/>
      <c r="G231" s="884">
        <v>83</v>
      </c>
      <c r="H231" s="885"/>
      <c r="I231" s="306"/>
      <c r="J231" s="1117">
        <f>G231*(1-K$4)</f>
        <v>83</v>
      </c>
      <c r="K231" s="1118"/>
      <c r="L231" s="620">
        <f>J231*'Меню '!$K$3</f>
        <v>5810</v>
      </c>
    </row>
    <row r="232" spans="1:12" ht="15">
      <c r="A232" s="1259" t="s">
        <v>646</v>
      </c>
      <c r="B232" s="1260"/>
      <c r="C232" s="1261"/>
      <c r="D232" s="600"/>
      <c r="E232" s="1088">
        <v>519</v>
      </c>
      <c r="F232" s="1089"/>
      <c r="G232" s="884">
        <v>363</v>
      </c>
      <c r="H232" s="885"/>
      <c r="I232" s="306"/>
      <c r="J232" s="1117">
        <f>G232*(1-K$4)</f>
        <v>363</v>
      </c>
      <c r="K232" s="1118"/>
      <c r="L232" s="620">
        <f>J232*'Меню '!$K$3</f>
        <v>25410</v>
      </c>
    </row>
    <row r="233" spans="1:12" ht="15">
      <c r="A233" s="1095" t="s">
        <v>681</v>
      </c>
      <c r="B233" s="1096"/>
      <c r="C233" s="1096"/>
      <c r="D233" s="1097"/>
      <c r="E233" s="1088">
        <v>519</v>
      </c>
      <c r="F233" s="1089"/>
      <c r="G233" s="884">
        <v>363</v>
      </c>
      <c r="H233" s="885"/>
      <c r="I233" s="38"/>
      <c r="J233" s="1090">
        <f t="shared" si="15"/>
        <v>363</v>
      </c>
      <c r="K233" s="1091"/>
      <c r="L233" s="620">
        <f>J233*'Меню '!$K$3</f>
        <v>25410</v>
      </c>
    </row>
    <row r="234" spans="1:12" ht="15">
      <c r="A234" s="1095" t="s">
        <v>744</v>
      </c>
      <c r="B234" s="1096"/>
      <c r="C234" s="1096"/>
      <c r="D234" s="1097"/>
      <c r="E234" s="1088">
        <v>519</v>
      </c>
      <c r="F234" s="1089"/>
      <c r="G234" s="884">
        <v>363</v>
      </c>
      <c r="H234" s="885"/>
      <c r="I234" s="306"/>
      <c r="J234" s="1090">
        <f>G234*(1-K$4)</f>
        <v>363</v>
      </c>
      <c r="K234" s="1091"/>
      <c r="L234" s="620">
        <f>J234*'Меню '!$K$3</f>
        <v>25410</v>
      </c>
    </row>
    <row r="235" spans="1:12" ht="15">
      <c r="A235" s="1095" t="s">
        <v>743</v>
      </c>
      <c r="B235" s="1096"/>
      <c r="C235" s="1096"/>
      <c r="D235" s="1097"/>
      <c r="E235" s="1088">
        <v>519</v>
      </c>
      <c r="F235" s="1089"/>
      <c r="G235" s="884">
        <v>363</v>
      </c>
      <c r="H235" s="885"/>
      <c r="I235" s="306"/>
      <c r="J235" s="1090">
        <f>G235*(1-K$4)</f>
        <v>363</v>
      </c>
      <c r="K235" s="1091"/>
      <c r="L235" s="620">
        <f>J235*'Меню '!$K$3</f>
        <v>25410</v>
      </c>
    </row>
    <row r="236" spans="1:12" ht="15">
      <c r="A236" s="1095" t="s">
        <v>682</v>
      </c>
      <c r="B236" s="1096"/>
      <c r="C236" s="1096"/>
      <c r="D236" s="1097"/>
      <c r="E236" s="1088">
        <v>489</v>
      </c>
      <c r="F236" s="1089"/>
      <c r="G236" s="884">
        <v>342</v>
      </c>
      <c r="H236" s="885"/>
      <c r="I236" s="38"/>
      <c r="J236" s="1090">
        <f t="shared" si="15"/>
        <v>342</v>
      </c>
      <c r="K236" s="1091"/>
      <c r="L236" s="620">
        <f>J236*'Меню '!$K$3</f>
        <v>23940</v>
      </c>
    </row>
    <row r="237" spans="1:12" ht="15">
      <c r="A237" s="1095" t="s">
        <v>756</v>
      </c>
      <c r="B237" s="1096"/>
      <c r="C237" s="1096"/>
      <c r="D237" s="1097"/>
      <c r="E237" s="1088">
        <v>567</v>
      </c>
      <c r="F237" s="1089"/>
      <c r="G237" s="884">
        <v>397</v>
      </c>
      <c r="H237" s="885"/>
      <c r="I237" s="38"/>
      <c r="J237" s="1090">
        <f>G237*(1-K$4)</f>
        <v>397</v>
      </c>
      <c r="K237" s="1091"/>
      <c r="L237" s="620">
        <f>J237*'Меню '!$K$3</f>
        <v>27790</v>
      </c>
    </row>
    <row r="238" spans="1:12" ht="15">
      <c r="A238" s="1095" t="s">
        <v>683</v>
      </c>
      <c r="B238" s="1096"/>
      <c r="C238" s="1096"/>
      <c r="D238" s="1097"/>
      <c r="E238" s="1088">
        <v>598</v>
      </c>
      <c r="F238" s="1089"/>
      <c r="G238" s="884">
        <v>419</v>
      </c>
      <c r="H238" s="885"/>
      <c r="I238" s="38"/>
      <c r="J238" s="1090">
        <f t="shared" si="15"/>
        <v>419</v>
      </c>
      <c r="K238" s="1091"/>
      <c r="L238" s="620">
        <f>J238*'Меню '!$K$3</f>
        <v>29330</v>
      </c>
    </row>
    <row r="239" spans="1:12" ht="15">
      <c r="A239" s="1241" t="s">
        <v>731</v>
      </c>
      <c r="B239" s="1242"/>
      <c r="C239" s="1242"/>
      <c r="D239" s="1243"/>
      <c r="E239" s="1088">
        <v>234</v>
      </c>
      <c r="F239" s="1089"/>
      <c r="G239" s="884">
        <v>150</v>
      </c>
      <c r="H239" s="885"/>
      <c r="I239" s="38"/>
      <c r="J239" s="1090">
        <f>G239*(1-K$4)</f>
        <v>150</v>
      </c>
      <c r="K239" s="1091"/>
      <c r="L239" s="620">
        <f>J239*'Меню '!$K$3</f>
        <v>10500</v>
      </c>
    </row>
    <row r="240" spans="1:12" ht="15.75" thickBot="1">
      <c r="A240" s="1202" t="s">
        <v>684</v>
      </c>
      <c r="B240" s="1203"/>
      <c r="C240" s="1203"/>
      <c r="D240" s="1204"/>
      <c r="E240" s="1198">
        <v>725</v>
      </c>
      <c r="F240" s="1199"/>
      <c r="G240" s="1200">
        <v>508</v>
      </c>
      <c r="H240" s="1201"/>
      <c r="I240" s="91"/>
      <c r="J240" s="1195">
        <f>G240*(1-K$4)</f>
        <v>508</v>
      </c>
      <c r="K240" s="1196"/>
      <c r="L240" s="620">
        <f>J240*'Меню '!$K$3</f>
        <v>35560</v>
      </c>
    </row>
  </sheetData>
  <sheetProtection/>
  <mergeCells count="683">
    <mergeCell ref="A232:C232"/>
    <mergeCell ref="E232:F232"/>
    <mergeCell ref="G232:H232"/>
    <mergeCell ref="J232:K232"/>
    <mergeCell ref="E206:F206"/>
    <mergeCell ref="G206:H206"/>
    <mergeCell ref="J206:K206"/>
    <mergeCell ref="E214:F214"/>
    <mergeCell ref="A219:D219"/>
    <mergeCell ref="A216:D216"/>
    <mergeCell ref="G203:H203"/>
    <mergeCell ref="G204:H204"/>
    <mergeCell ref="G205:H205"/>
    <mergeCell ref="J203:K203"/>
    <mergeCell ref="J204:K204"/>
    <mergeCell ref="J205:K205"/>
    <mergeCell ref="J219:K219"/>
    <mergeCell ref="A237:D237"/>
    <mergeCell ref="J234:K234"/>
    <mergeCell ref="J235:K235"/>
    <mergeCell ref="A231:D231"/>
    <mergeCell ref="J231:K231"/>
    <mergeCell ref="A226:D226"/>
    <mergeCell ref="J226:K226"/>
    <mergeCell ref="J224:K224"/>
    <mergeCell ref="A220:D220"/>
    <mergeCell ref="A215:D215"/>
    <mergeCell ref="A214:D214"/>
    <mergeCell ref="J214:K214"/>
    <mergeCell ref="J215:K215"/>
    <mergeCell ref="A217:D217"/>
    <mergeCell ref="J217:K217"/>
    <mergeCell ref="F47:F48"/>
    <mergeCell ref="G212:H212"/>
    <mergeCell ref="J212:K212"/>
    <mergeCell ref="A208:D208"/>
    <mergeCell ref="E208:F208"/>
    <mergeCell ref="G208:H208"/>
    <mergeCell ref="J208:K208"/>
    <mergeCell ref="A203:D203"/>
    <mergeCell ref="E209:F209"/>
    <mergeCell ref="E205:F205"/>
    <mergeCell ref="A205:D205"/>
    <mergeCell ref="A204:D204"/>
    <mergeCell ref="E201:F201"/>
    <mergeCell ref="E198:F198"/>
    <mergeCell ref="A212:D212"/>
    <mergeCell ref="H34:H35"/>
    <mergeCell ref="H36:H37"/>
    <mergeCell ref="F34:F35"/>
    <mergeCell ref="F36:F37"/>
    <mergeCell ref="H38:H39"/>
    <mergeCell ref="F53:F54"/>
    <mergeCell ref="F23:F24"/>
    <mergeCell ref="F25:F26"/>
    <mergeCell ref="F29:F30"/>
    <mergeCell ref="A202:D202"/>
    <mergeCell ref="A198:D198"/>
    <mergeCell ref="A199:D199"/>
    <mergeCell ref="A200:D200"/>
    <mergeCell ref="A201:D201"/>
    <mergeCell ref="F32:F33"/>
    <mergeCell ref="F38:F39"/>
    <mergeCell ref="K29:K30"/>
    <mergeCell ref="K32:K33"/>
    <mergeCell ref="K34:K35"/>
    <mergeCell ref="H29:H30"/>
    <mergeCell ref="H32:H33"/>
    <mergeCell ref="F51:F52"/>
    <mergeCell ref="F45:F46"/>
    <mergeCell ref="F49:F50"/>
    <mergeCell ref="K51:K52"/>
    <mergeCell ref="F41:F42"/>
    <mergeCell ref="G108:H108"/>
    <mergeCell ref="J107:K107"/>
    <mergeCell ref="G81:H81"/>
    <mergeCell ref="J82:K82"/>
    <mergeCell ref="E72:F72"/>
    <mergeCell ref="G79:H79"/>
    <mergeCell ref="E80:F80"/>
    <mergeCell ref="J80:K80"/>
    <mergeCell ref="J96:K96"/>
    <mergeCell ref="G93:H93"/>
    <mergeCell ref="A239:D239"/>
    <mergeCell ref="E239:F239"/>
    <mergeCell ref="G239:H239"/>
    <mergeCell ref="J239:K239"/>
    <mergeCell ref="J207:K207"/>
    <mergeCell ref="J209:K209"/>
    <mergeCell ref="J228:K228"/>
    <mergeCell ref="E211:F211"/>
    <mergeCell ref="G211:H211"/>
    <mergeCell ref="J211:K211"/>
    <mergeCell ref="A137:B137"/>
    <mergeCell ref="E137:F137"/>
    <mergeCell ref="G137:H137"/>
    <mergeCell ref="J137:K137"/>
    <mergeCell ref="G228:H228"/>
    <mergeCell ref="A138:B138"/>
    <mergeCell ref="E138:F138"/>
    <mergeCell ref="G138:H138"/>
    <mergeCell ref="J138:K138"/>
    <mergeCell ref="J134:K134"/>
    <mergeCell ref="A136:B136"/>
    <mergeCell ref="E136:F136"/>
    <mergeCell ref="G136:H136"/>
    <mergeCell ref="J136:K136"/>
    <mergeCell ref="A133:B133"/>
    <mergeCell ref="E133:F133"/>
    <mergeCell ref="G133:H133"/>
    <mergeCell ref="J133:K133"/>
    <mergeCell ref="A134:B134"/>
    <mergeCell ref="E134:F134"/>
    <mergeCell ref="G134:H134"/>
    <mergeCell ref="E120:F120"/>
    <mergeCell ref="G120:H120"/>
    <mergeCell ref="J120:K120"/>
    <mergeCell ref="E119:F119"/>
    <mergeCell ref="G119:H119"/>
    <mergeCell ref="J119:K119"/>
    <mergeCell ref="D58:D59"/>
    <mergeCell ref="D66:D67"/>
    <mergeCell ref="E107:F107"/>
    <mergeCell ref="E81:F81"/>
    <mergeCell ref="E82:F82"/>
    <mergeCell ref="E79:F79"/>
    <mergeCell ref="A78:K78"/>
    <mergeCell ref="F68:F69"/>
    <mergeCell ref="G87:H87"/>
    <mergeCell ref="A88:K88"/>
    <mergeCell ref="E109:F109"/>
    <mergeCell ref="F62:F63"/>
    <mergeCell ref="E114:F114"/>
    <mergeCell ref="C62:C63"/>
    <mergeCell ref="D62:D63"/>
    <mergeCell ref="D64:D65"/>
    <mergeCell ref="C64:C65"/>
    <mergeCell ref="E108:F108"/>
    <mergeCell ref="E110:F110"/>
    <mergeCell ref="E87:F87"/>
    <mergeCell ref="E98:F98"/>
    <mergeCell ref="A228:D228"/>
    <mergeCell ref="E100:F100"/>
    <mergeCell ref="E104:F104"/>
    <mergeCell ref="G100:H100"/>
    <mergeCell ref="E103:F103"/>
    <mergeCell ref="E101:F101"/>
    <mergeCell ref="G109:H109"/>
    <mergeCell ref="E113:F113"/>
    <mergeCell ref="A209:D209"/>
    <mergeCell ref="K68:K69"/>
    <mergeCell ref="G103:H103"/>
    <mergeCell ref="J103:K103"/>
    <mergeCell ref="G104:H104"/>
    <mergeCell ref="J100:K100"/>
    <mergeCell ref="G113:H113"/>
    <mergeCell ref="A91:K91"/>
    <mergeCell ref="E89:F89"/>
    <mergeCell ref="G89:H89"/>
    <mergeCell ref="J87:K87"/>
    <mergeCell ref="E111:F111"/>
    <mergeCell ref="J112:K112"/>
    <mergeCell ref="J89:K89"/>
    <mergeCell ref="C53:C54"/>
    <mergeCell ref="C47:C48"/>
    <mergeCell ref="D47:D48"/>
    <mergeCell ref="C49:C50"/>
    <mergeCell ref="D49:D50"/>
    <mergeCell ref="J105:K105"/>
    <mergeCell ref="J101:K101"/>
    <mergeCell ref="E228:F228"/>
    <mergeCell ref="E180:F180"/>
    <mergeCell ref="G209:H209"/>
    <mergeCell ref="G218:H218"/>
    <mergeCell ref="G225:H225"/>
    <mergeCell ref="C41:C42"/>
    <mergeCell ref="D41:D42"/>
    <mergeCell ref="D43:D44"/>
    <mergeCell ref="C43:C44"/>
    <mergeCell ref="C45:C46"/>
    <mergeCell ref="E102:F102"/>
    <mergeCell ref="J94:K94"/>
    <mergeCell ref="J93:K93"/>
    <mergeCell ref="G96:H96"/>
    <mergeCell ref="G102:H102"/>
    <mergeCell ref="A90:K90"/>
    <mergeCell ref="E95:F95"/>
    <mergeCell ref="G95:H95"/>
    <mergeCell ref="E96:F96"/>
    <mergeCell ref="J97:K97"/>
    <mergeCell ref="G86:H86"/>
    <mergeCell ref="F64:F65"/>
    <mergeCell ref="F66:F67"/>
    <mergeCell ref="H68:H69"/>
    <mergeCell ref="J85:K85"/>
    <mergeCell ref="J84:K84"/>
    <mergeCell ref="E71:F71"/>
    <mergeCell ref="E85:F85"/>
    <mergeCell ref="J79:K79"/>
    <mergeCell ref="G82:H82"/>
    <mergeCell ref="J74:K74"/>
    <mergeCell ref="J71:K71"/>
    <mergeCell ref="J72:K72"/>
    <mergeCell ref="H58:H59"/>
    <mergeCell ref="G71:H71"/>
    <mergeCell ref="K64:K65"/>
    <mergeCell ref="K66:K67"/>
    <mergeCell ref="G72:H72"/>
    <mergeCell ref="K58:K59"/>
    <mergeCell ref="A70:K70"/>
    <mergeCell ref="G85:H85"/>
    <mergeCell ref="D51:D52"/>
    <mergeCell ref="F56:F57"/>
    <mergeCell ref="F58:F59"/>
    <mergeCell ref="F60:F61"/>
    <mergeCell ref="H62:H63"/>
    <mergeCell ref="H64:H65"/>
    <mergeCell ref="G80:H80"/>
    <mergeCell ref="G75:H75"/>
    <mergeCell ref="D60:D61"/>
    <mergeCell ref="D45:D46"/>
    <mergeCell ref="E86:F86"/>
    <mergeCell ref="E94:F94"/>
    <mergeCell ref="G94:H94"/>
    <mergeCell ref="E74:F74"/>
    <mergeCell ref="H56:H57"/>
    <mergeCell ref="H60:H61"/>
    <mergeCell ref="E84:F84"/>
    <mergeCell ref="H66:H67"/>
    <mergeCell ref="E75:F75"/>
    <mergeCell ref="A229:D229"/>
    <mergeCell ref="A227:D227"/>
    <mergeCell ref="E218:F218"/>
    <mergeCell ref="E227:F227"/>
    <mergeCell ref="G98:H98"/>
    <mergeCell ref="G97:H97"/>
    <mergeCell ref="E130:F130"/>
    <mergeCell ref="G229:H229"/>
    <mergeCell ref="E207:F207"/>
    <mergeCell ref="E224:F224"/>
    <mergeCell ref="C34:C35"/>
    <mergeCell ref="D34:D35"/>
    <mergeCell ref="C36:C37"/>
    <mergeCell ref="D36:D37"/>
    <mergeCell ref="A233:D233"/>
    <mergeCell ref="E233:F233"/>
    <mergeCell ref="E93:F93"/>
    <mergeCell ref="E225:F225"/>
    <mergeCell ref="A197:K197"/>
    <mergeCell ref="A230:D230"/>
    <mergeCell ref="C32:C33"/>
    <mergeCell ref="D32:D33"/>
    <mergeCell ref="C23:C24"/>
    <mergeCell ref="D23:D24"/>
    <mergeCell ref="C29:C30"/>
    <mergeCell ref="D29:D30"/>
    <mergeCell ref="C38:C39"/>
    <mergeCell ref="D38:D39"/>
    <mergeCell ref="K38:K39"/>
    <mergeCell ref="G84:H84"/>
    <mergeCell ref="D53:D54"/>
    <mergeCell ref="H53:H54"/>
    <mergeCell ref="C51:C52"/>
    <mergeCell ref="H45:H46"/>
    <mergeCell ref="H51:H52"/>
    <mergeCell ref="K45:K46"/>
    <mergeCell ref="K27:K28"/>
    <mergeCell ref="J86:K86"/>
    <mergeCell ref="K36:K37"/>
    <mergeCell ref="K60:K61"/>
    <mergeCell ref="K62:K63"/>
    <mergeCell ref="J81:K81"/>
    <mergeCell ref="J75:K75"/>
    <mergeCell ref="K53:K54"/>
    <mergeCell ref="J76:K76"/>
    <mergeCell ref="K56:K57"/>
    <mergeCell ref="H27:H28"/>
    <mergeCell ref="C25:C26"/>
    <mergeCell ref="D25:D26"/>
    <mergeCell ref="C27:C28"/>
    <mergeCell ref="D27:D28"/>
    <mergeCell ref="F27:F28"/>
    <mergeCell ref="E21:F21"/>
    <mergeCell ref="G21:H21"/>
    <mergeCell ref="E16:F16"/>
    <mergeCell ref="G16:H16"/>
    <mergeCell ref="E19:F19"/>
    <mergeCell ref="G19:H19"/>
    <mergeCell ref="G20:H20"/>
    <mergeCell ref="J19:K19"/>
    <mergeCell ref="J17:K17"/>
    <mergeCell ref="J16:K16"/>
    <mergeCell ref="J21:K21"/>
    <mergeCell ref="J20:K20"/>
    <mergeCell ref="G17:H17"/>
    <mergeCell ref="G18:H18"/>
    <mergeCell ref="J18:K18"/>
    <mergeCell ref="A240:D240"/>
    <mergeCell ref="A238:D238"/>
    <mergeCell ref="E236:F236"/>
    <mergeCell ref="G207:H207"/>
    <mergeCell ref="H23:H24"/>
    <mergeCell ref="G15:H15"/>
    <mergeCell ref="A22:K22"/>
    <mergeCell ref="H25:H26"/>
    <mergeCell ref="K23:K24"/>
    <mergeCell ref="K25:K26"/>
    <mergeCell ref="J233:K233"/>
    <mergeCell ref="A236:D236"/>
    <mergeCell ref="A207:D207"/>
    <mergeCell ref="E15:F15"/>
    <mergeCell ref="E11:F11"/>
    <mergeCell ref="G11:H11"/>
    <mergeCell ref="J11:K11"/>
    <mergeCell ref="J15:K15"/>
    <mergeCell ref="J12:K12"/>
    <mergeCell ref="E12:F12"/>
    <mergeCell ref="E230:F230"/>
    <mergeCell ref="J238:K238"/>
    <mergeCell ref="J240:K240"/>
    <mergeCell ref="E238:F238"/>
    <mergeCell ref="G238:H238"/>
    <mergeCell ref="G236:H236"/>
    <mergeCell ref="E240:F240"/>
    <mergeCell ref="G240:H240"/>
    <mergeCell ref="J236:K236"/>
    <mergeCell ref="G233:H233"/>
    <mergeCell ref="G227:H227"/>
    <mergeCell ref="A218:D218"/>
    <mergeCell ref="J221:K221"/>
    <mergeCell ref="G221:H221"/>
    <mergeCell ref="A224:D224"/>
    <mergeCell ref="A223:D223"/>
    <mergeCell ref="E223:F223"/>
    <mergeCell ref="A225:D225"/>
    <mergeCell ref="J227:K227"/>
    <mergeCell ref="E221:F221"/>
    <mergeCell ref="A210:D210"/>
    <mergeCell ref="E210:F210"/>
    <mergeCell ref="G210:H210"/>
    <mergeCell ref="J210:K210"/>
    <mergeCell ref="A211:D211"/>
    <mergeCell ref="J230:K230"/>
    <mergeCell ref="J229:K229"/>
    <mergeCell ref="J225:K225"/>
    <mergeCell ref="E222:F222"/>
    <mergeCell ref="E229:F229"/>
    <mergeCell ref="G230:H230"/>
    <mergeCell ref="G224:H224"/>
    <mergeCell ref="A150:B150"/>
    <mergeCell ref="G179:H179"/>
    <mergeCell ref="A188:B188"/>
    <mergeCell ref="G188:H188"/>
    <mergeCell ref="A213:D213"/>
    <mergeCell ref="E194:F194"/>
    <mergeCell ref="G194:H194"/>
    <mergeCell ref="G178:H178"/>
    <mergeCell ref="J195:K195"/>
    <mergeCell ref="G154:H154"/>
    <mergeCell ref="E152:F152"/>
    <mergeCell ref="G152:H152"/>
    <mergeCell ref="J152:K152"/>
    <mergeCell ref="G223:H223"/>
    <mergeCell ref="E213:F213"/>
    <mergeCell ref="G213:H213"/>
    <mergeCell ref="J213:K213"/>
    <mergeCell ref="E212:F212"/>
    <mergeCell ref="A222:D222"/>
    <mergeCell ref="J223:K223"/>
    <mergeCell ref="G222:H222"/>
    <mergeCell ref="J222:K222"/>
    <mergeCell ref="A221:D221"/>
    <mergeCell ref="G220:H220"/>
    <mergeCell ref="J220:K220"/>
    <mergeCell ref="E220:F220"/>
    <mergeCell ref="J218:K218"/>
    <mergeCell ref="J154:K154"/>
    <mergeCell ref="G180:H180"/>
    <mergeCell ref="A146:B146"/>
    <mergeCell ref="A148:B148"/>
    <mergeCell ref="A149:B149"/>
    <mergeCell ref="A151:B151"/>
    <mergeCell ref="A152:B152"/>
    <mergeCell ref="J180:K180"/>
    <mergeCell ref="A154:B154"/>
    <mergeCell ref="J170:K171"/>
    <mergeCell ref="J172:K173"/>
    <mergeCell ref="E154:F154"/>
    <mergeCell ref="A195:B195"/>
    <mergeCell ref="E195:F195"/>
    <mergeCell ref="G195:H195"/>
    <mergeCell ref="E193:F193"/>
    <mergeCell ref="G193:H193"/>
    <mergeCell ref="A190:B190"/>
    <mergeCell ref="A194:B194"/>
    <mergeCell ref="J194:K194"/>
    <mergeCell ref="A186:B186"/>
    <mergeCell ref="A191:B191"/>
    <mergeCell ref="E191:F191"/>
    <mergeCell ref="G191:H191"/>
    <mergeCell ref="J191:K191"/>
    <mergeCell ref="A193:B193"/>
    <mergeCell ref="J193:K193"/>
    <mergeCell ref="E192:F192"/>
    <mergeCell ref="G192:H192"/>
    <mergeCell ref="J192:K192"/>
    <mergeCell ref="A192:B192"/>
    <mergeCell ref="A185:B185"/>
    <mergeCell ref="E187:F187"/>
    <mergeCell ref="G187:H187"/>
    <mergeCell ref="E190:F190"/>
    <mergeCell ref="G190:H190"/>
    <mergeCell ref="J190:K190"/>
    <mergeCell ref="E188:F188"/>
    <mergeCell ref="J188:K188"/>
    <mergeCell ref="G186:H186"/>
    <mergeCell ref="J186:K186"/>
    <mergeCell ref="J179:K179"/>
    <mergeCell ref="E178:F178"/>
    <mergeCell ref="E179:F179"/>
    <mergeCell ref="J178:K178"/>
    <mergeCell ref="E181:F181"/>
    <mergeCell ref="G181:H181"/>
    <mergeCell ref="A187:B187"/>
    <mergeCell ref="J187:K187"/>
    <mergeCell ref="A184:B184"/>
    <mergeCell ref="E184:F184"/>
    <mergeCell ref="G184:H184"/>
    <mergeCell ref="J184:K184"/>
    <mergeCell ref="E185:F185"/>
    <mergeCell ref="G185:H185"/>
    <mergeCell ref="J185:K185"/>
    <mergeCell ref="E186:F186"/>
    <mergeCell ref="E151:F151"/>
    <mergeCell ref="G151:H151"/>
    <mergeCell ref="G150:H150"/>
    <mergeCell ref="J150:K150"/>
    <mergeCell ref="J149:K149"/>
    <mergeCell ref="E149:F149"/>
    <mergeCell ref="G149:H149"/>
    <mergeCell ref="E125:F125"/>
    <mergeCell ref="G129:H129"/>
    <mergeCell ref="G143:H143"/>
    <mergeCell ref="G127:H127"/>
    <mergeCell ref="E129:F129"/>
    <mergeCell ref="G130:H130"/>
    <mergeCell ref="E139:F139"/>
    <mergeCell ref="G139:H139"/>
    <mergeCell ref="E131:F131"/>
    <mergeCell ref="G142:H142"/>
    <mergeCell ref="J125:K125"/>
    <mergeCell ref="E126:F126"/>
    <mergeCell ref="G126:H126"/>
    <mergeCell ref="J131:K131"/>
    <mergeCell ref="E127:F127"/>
    <mergeCell ref="E128:F128"/>
    <mergeCell ref="G128:H128"/>
    <mergeCell ref="J130:K130"/>
    <mergeCell ref="J127:K127"/>
    <mergeCell ref="G131:H131"/>
    <mergeCell ref="A142:B142"/>
    <mergeCell ref="G145:H145"/>
    <mergeCell ref="G148:H148"/>
    <mergeCell ref="A143:B143"/>
    <mergeCell ref="A144:B144"/>
    <mergeCell ref="A145:B145"/>
    <mergeCell ref="E144:F144"/>
    <mergeCell ref="G144:H144"/>
    <mergeCell ref="E145:F145"/>
    <mergeCell ref="E142:F142"/>
    <mergeCell ref="J124:K124"/>
    <mergeCell ref="J98:K98"/>
    <mergeCell ref="J104:K104"/>
    <mergeCell ref="J102:K102"/>
    <mergeCell ref="G114:H114"/>
    <mergeCell ref="G112:H112"/>
    <mergeCell ref="J113:K113"/>
    <mergeCell ref="G110:H110"/>
    <mergeCell ref="J110:K110"/>
    <mergeCell ref="J109:K109"/>
    <mergeCell ref="J123:K123"/>
    <mergeCell ref="J116:K116"/>
    <mergeCell ref="J118:K118"/>
    <mergeCell ref="J117:K117"/>
    <mergeCell ref="J111:K111"/>
    <mergeCell ref="G123:H123"/>
    <mergeCell ref="E202:F202"/>
    <mergeCell ref="G202:H202"/>
    <mergeCell ref="J202:K202"/>
    <mergeCell ref="E200:F200"/>
    <mergeCell ref="G200:H200"/>
    <mergeCell ref="J145:K145"/>
    <mergeCell ref="E146:F146"/>
    <mergeCell ref="J155:K155"/>
    <mergeCell ref="J168:K169"/>
    <mergeCell ref="J166:K167"/>
    <mergeCell ref="G201:H201"/>
    <mergeCell ref="J201:K201"/>
    <mergeCell ref="E199:F199"/>
    <mergeCell ref="G199:H199"/>
    <mergeCell ref="J200:K200"/>
    <mergeCell ref="J129:K129"/>
    <mergeCell ref="J143:K143"/>
    <mergeCell ref="J151:K151"/>
    <mergeCell ref="G141:H141"/>
    <mergeCell ref="J199:K199"/>
    <mergeCell ref="J198:K198"/>
    <mergeCell ref="J146:K146"/>
    <mergeCell ref="J95:K95"/>
    <mergeCell ref="E122:F122"/>
    <mergeCell ref="A121:K121"/>
    <mergeCell ref="A115:K115"/>
    <mergeCell ref="A106:K106"/>
    <mergeCell ref="G101:H101"/>
    <mergeCell ref="E105:F105"/>
    <mergeCell ref="G105:H105"/>
    <mergeCell ref="G198:H198"/>
    <mergeCell ref="J153:K153"/>
    <mergeCell ref="E182:F182"/>
    <mergeCell ref="G182:H182"/>
    <mergeCell ref="J182:K182"/>
    <mergeCell ref="J156:K156"/>
    <mergeCell ref="J160:K161"/>
    <mergeCell ref="J162:K163"/>
    <mergeCell ref="E177:F177"/>
    <mergeCell ref="G177:H177"/>
    <mergeCell ref="D56:D57"/>
    <mergeCell ref="E77:F77"/>
    <mergeCell ref="G77:H77"/>
    <mergeCell ref="E76:F76"/>
    <mergeCell ref="G76:H76"/>
    <mergeCell ref="C58:C59"/>
    <mergeCell ref="C60:C61"/>
    <mergeCell ref="C66:C67"/>
    <mergeCell ref="D68:D69"/>
    <mergeCell ref="C68:C69"/>
    <mergeCell ref="A8:K8"/>
    <mergeCell ref="E20:F20"/>
    <mergeCell ref="E6:F6"/>
    <mergeCell ref="G6:H6"/>
    <mergeCell ref="K49:K50"/>
    <mergeCell ref="K43:K44"/>
    <mergeCell ref="H43:H44"/>
    <mergeCell ref="K41:K42"/>
    <mergeCell ref="H41:H42"/>
    <mergeCell ref="H49:H50"/>
    <mergeCell ref="E10:F10"/>
    <mergeCell ref="G10:H10"/>
    <mergeCell ref="E9:F9"/>
    <mergeCell ref="G9:H9"/>
    <mergeCell ref="G13:H13"/>
    <mergeCell ref="J13:K13"/>
    <mergeCell ref="J10:K10"/>
    <mergeCell ref="J9:K9"/>
    <mergeCell ref="A1:K1"/>
    <mergeCell ref="A2:E4"/>
    <mergeCell ref="A5:A6"/>
    <mergeCell ref="B5:B6"/>
    <mergeCell ref="C5:C6"/>
    <mergeCell ref="E5:K5"/>
    <mergeCell ref="F2:J4"/>
    <mergeCell ref="J6:K6"/>
    <mergeCell ref="D5:D6"/>
    <mergeCell ref="A83:K83"/>
    <mergeCell ref="E17:F17"/>
    <mergeCell ref="G12:H12"/>
    <mergeCell ref="A14:K14"/>
    <mergeCell ref="E13:F13"/>
    <mergeCell ref="E18:F18"/>
    <mergeCell ref="A31:K31"/>
    <mergeCell ref="H47:H48"/>
    <mergeCell ref="K47:K48"/>
    <mergeCell ref="C56:C57"/>
    <mergeCell ref="J164:K165"/>
    <mergeCell ref="A174:K174"/>
    <mergeCell ref="E73:F73"/>
    <mergeCell ref="G74:H74"/>
    <mergeCell ref="G73:H73"/>
    <mergeCell ref="J73:K73"/>
    <mergeCell ref="J77:K77"/>
    <mergeCell ref="A141:B141"/>
    <mergeCell ref="A92:K92"/>
    <mergeCell ref="J141:K141"/>
    <mergeCell ref="J148:K148"/>
    <mergeCell ref="J128:K128"/>
    <mergeCell ref="J126:K126"/>
    <mergeCell ref="E148:F148"/>
    <mergeCell ref="E141:F141"/>
    <mergeCell ref="G146:H146"/>
    <mergeCell ref="E143:F143"/>
    <mergeCell ref="J142:K142"/>
    <mergeCell ref="J108:K108"/>
    <mergeCell ref="G107:H107"/>
    <mergeCell ref="E112:F112"/>
    <mergeCell ref="A135:K135"/>
    <mergeCell ref="A139:B139"/>
    <mergeCell ref="G122:H122"/>
    <mergeCell ref="J122:K122"/>
    <mergeCell ref="J114:K114"/>
    <mergeCell ref="G111:H111"/>
    <mergeCell ref="A189:K189"/>
    <mergeCell ref="A183:K183"/>
    <mergeCell ref="A175:K175"/>
    <mergeCell ref="A147:K147"/>
    <mergeCell ref="A140:K140"/>
    <mergeCell ref="J181:K181"/>
    <mergeCell ref="J177:K177"/>
    <mergeCell ref="E153:F153"/>
    <mergeCell ref="J176:K176"/>
    <mergeCell ref="J144:K144"/>
    <mergeCell ref="A7:K7"/>
    <mergeCell ref="A55:K55"/>
    <mergeCell ref="A132:K132"/>
    <mergeCell ref="A40:K40"/>
    <mergeCell ref="F43:F44"/>
    <mergeCell ref="E116:F116"/>
    <mergeCell ref="E97:F97"/>
    <mergeCell ref="A99:K99"/>
    <mergeCell ref="G116:H116"/>
    <mergeCell ref="G117:H117"/>
    <mergeCell ref="G153:H153"/>
    <mergeCell ref="E118:F118"/>
    <mergeCell ref="E117:F117"/>
    <mergeCell ref="J139:K139"/>
    <mergeCell ref="G176:H176"/>
    <mergeCell ref="E123:F123"/>
    <mergeCell ref="G125:H125"/>
    <mergeCell ref="E124:F124"/>
    <mergeCell ref="G124:H124"/>
    <mergeCell ref="G118:H118"/>
    <mergeCell ref="A206:D206"/>
    <mergeCell ref="A235:D235"/>
    <mergeCell ref="A234:D234"/>
    <mergeCell ref="E150:F150"/>
    <mergeCell ref="A153:B153"/>
    <mergeCell ref="E176:F176"/>
    <mergeCell ref="A196:K196"/>
    <mergeCell ref="E203:F203"/>
    <mergeCell ref="E204:F204"/>
    <mergeCell ref="E235:F235"/>
    <mergeCell ref="G234:H234"/>
    <mergeCell ref="E215:F215"/>
    <mergeCell ref="E216:F216"/>
    <mergeCell ref="E217:F217"/>
    <mergeCell ref="E219:F219"/>
    <mergeCell ref="G214:H214"/>
    <mergeCell ref="G215:H215"/>
    <mergeCell ref="G216:H216"/>
    <mergeCell ref="G217:H217"/>
    <mergeCell ref="G219:H219"/>
    <mergeCell ref="G235:H235"/>
    <mergeCell ref="E237:F237"/>
    <mergeCell ref="G237:H237"/>
    <mergeCell ref="J237:K237"/>
    <mergeCell ref="J216:K216"/>
    <mergeCell ref="E226:F226"/>
    <mergeCell ref="G226:H226"/>
    <mergeCell ref="E231:F231"/>
    <mergeCell ref="G231:H231"/>
    <mergeCell ref="E234:F234"/>
    <mergeCell ref="L23:L24"/>
    <mergeCell ref="L25:L26"/>
    <mergeCell ref="L27:L28"/>
    <mergeCell ref="L29:L30"/>
    <mergeCell ref="L32:L33"/>
    <mergeCell ref="L34:L35"/>
    <mergeCell ref="L36:L37"/>
    <mergeCell ref="L38:L39"/>
    <mergeCell ref="L41:L42"/>
    <mergeCell ref="L43:L44"/>
    <mergeCell ref="L45:L46"/>
    <mergeCell ref="L47:L48"/>
    <mergeCell ref="L62:L63"/>
    <mergeCell ref="L64:L65"/>
    <mergeCell ref="L66:L67"/>
    <mergeCell ref="L68:L69"/>
    <mergeCell ref="L49:L50"/>
    <mergeCell ref="L51:L52"/>
    <mergeCell ref="L53:L54"/>
    <mergeCell ref="L56:L57"/>
    <mergeCell ref="L58:L59"/>
    <mergeCell ref="L60:L61"/>
  </mergeCells>
  <hyperlinks>
    <hyperlink ref="A14:K14" r:id="rId1" display="Потолочно-подвесное исполнение (без пульта)"/>
    <hyperlink ref="A22:K22" r:id="rId2" display="Кассетное исполнение с панелью PLP-6BALM (с ИК-пультом)"/>
    <hyperlink ref="A31:K31" r:id="rId3" display="Кассетное исполнение с панелью PLP-6BA (без пульта)"/>
    <hyperlink ref="A40:K40" r:id="rId4" display="Кассетное исполнение с панель PLP-6BALM (с ИК-пультом)"/>
    <hyperlink ref="A8:K8" r:id="rId5" display="Настенные сплит-ситемы цена без установки"/>
    <hyperlink ref="A70:K70" r:id="rId6" display="Канальная сплит-система исполнение (без пульта)"/>
    <hyperlink ref="A78:K78" r:id="rId7" display="Канальные системы кондиционирования высоконапорные  (без пульта)"/>
    <hyperlink ref="A88:K88" r:id="rId8" display="Кондиционер ( сплит-система) для кухни (без пульта)"/>
  </hyperlinks>
  <printOptions/>
  <pageMargins left="0.7" right="0.7" top="0.75" bottom="0.75" header="0.3" footer="0.3"/>
  <pageSetup horizontalDpi="600" verticalDpi="600" orientation="portrait" paperSize="9" scale="62" r:id="rId12"/>
  <rowBreaks count="2" manualBreakCount="2">
    <brk id="54" max="10" man="1"/>
    <brk id="131" max="10" man="1"/>
  </rowBreaks>
  <drawing r:id="rId11"/>
  <legacyDrawing r:id="rId1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28"/>
  <sheetViews>
    <sheetView showZeros="0"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1" sqref="A1:F1"/>
    </sheetView>
  </sheetViews>
  <sheetFormatPr defaultColWidth="9.140625" defaultRowHeight="12.75"/>
  <cols>
    <col min="1" max="1" width="45.00390625" style="13" customWidth="1"/>
    <col min="2" max="2" width="17.57421875" style="23" bestFit="1" customWidth="1"/>
    <col min="3" max="3" width="30.8515625" style="50" customWidth="1"/>
    <col min="4" max="4" width="8.140625" style="46" bestFit="1" customWidth="1"/>
    <col min="5" max="5" width="8.00390625" style="56" customWidth="1"/>
    <col min="6" max="6" width="12.7109375" style="62" bestFit="1" customWidth="1"/>
    <col min="7" max="7" width="15.421875" style="628" customWidth="1"/>
    <col min="8" max="16384" width="9.140625" style="14" customWidth="1"/>
  </cols>
  <sheetData>
    <row r="1" spans="1:10" ht="72.75" customHeight="1" thickBot="1">
      <c r="A1" s="964"/>
      <c r="B1" s="965"/>
      <c r="C1" s="965"/>
      <c r="D1" s="965"/>
      <c r="E1" s="965"/>
      <c r="F1" s="966"/>
      <c r="G1" s="626"/>
      <c r="H1" s="19"/>
      <c r="I1" s="19"/>
      <c r="J1" s="19"/>
    </row>
    <row r="2" spans="1:7" ht="14.25" customHeight="1">
      <c r="A2" s="1302" t="s">
        <v>832</v>
      </c>
      <c r="B2" s="1303"/>
      <c r="C2" s="1303"/>
      <c r="D2" s="1308"/>
      <c r="E2" s="1308"/>
      <c r="F2" s="208"/>
      <c r="G2" s="627"/>
    </row>
    <row r="3" spans="1:7" ht="14.25" customHeight="1">
      <c r="A3" s="1304"/>
      <c r="B3" s="1305"/>
      <c r="C3" s="1305"/>
      <c r="D3" s="1309"/>
      <c r="E3" s="1309"/>
      <c r="F3" s="107" t="s">
        <v>356</v>
      </c>
      <c r="G3" s="627"/>
    </row>
    <row r="4" spans="1:7" ht="14.25" customHeight="1" thickBot="1">
      <c r="A4" s="1306"/>
      <c r="B4" s="1307"/>
      <c r="C4" s="1307"/>
      <c r="D4" s="1310"/>
      <c r="E4" s="1310"/>
      <c r="F4" s="150">
        <f>'Меню '!K9</f>
        <v>0</v>
      </c>
      <c r="G4" s="627"/>
    </row>
    <row r="5" spans="1:6" ht="15" customHeight="1">
      <c r="A5" s="1311" t="s">
        <v>112</v>
      </c>
      <c r="B5" s="1313" t="s">
        <v>486</v>
      </c>
      <c r="C5" s="1315" t="s">
        <v>482</v>
      </c>
      <c r="D5" s="1316" t="s">
        <v>2</v>
      </c>
      <c r="E5" s="1317"/>
      <c r="F5" s="1318"/>
    </row>
    <row r="6" spans="1:6" ht="15" customHeight="1" thickBot="1">
      <c r="A6" s="1312"/>
      <c r="B6" s="1314"/>
      <c r="C6" s="1314"/>
      <c r="D6" s="179" t="s">
        <v>3</v>
      </c>
      <c r="E6" s="180" t="s">
        <v>4</v>
      </c>
      <c r="F6" s="181" t="s">
        <v>355</v>
      </c>
    </row>
    <row r="7" spans="1:10" ht="15" thickBot="1">
      <c r="A7" s="1298" t="s">
        <v>74</v>
      </c>
      <c r="B7" s="1299"/>
      <c r="C7" s="1299"/>
      <c r="D7" s="1299"/>
      <c r="E7" s="1299"/>
      <c r="F7" s="1300"/>
      <c r="G7" s="1301"/>
      <c r="H7" s="1301"/>
      <c r="I7" s="1301"/>
      <c r="J7" s="1301"/>
    </row>
    <row r="8" spans="1:6" ht="15" thickBot="1">
      <c r="A8" s="1262" t="s">
        <v>113</v>
      </c>
      <c r="B8" s="1263"/>
      <c r="C8" s="1263"/>
      <c r="D8" s="1263"/>
      <c r="E8" s="1263"/>
      <c r="F8" s="1264"/>
    </row>
    <row r="9" spans="1:7" ht="15">
      <c r="A9" s="215" t="s">
        <v>114</v>
      </c>
      <c r="B9" s="216">
        <v>1700</v>
      </c>
      <c r="C9" s="217">
        <v>1900</v>
      </c>
      <c r="D9" s="218">
        <v>2012</v>
      </c>
      <c r="E9" s="219">
        <v>1070</v>
      </c>
      <c r="F9" s="220">
        <f aca="true" t="shared" si="0" ref="F9:F16">E9*(1-F$4)</f>
        <v>1070</v>
      </c>
      <c r="G9" s="620">
        <f>F9*'Меню '!$K$3</f>
        <v>74900</v>
      </c>
    </row>
    <row r="10" spans="1:7" ht="15">
      <c r="A10" s="108" t="s">
        <v>115</v>
      </c>
      <c r="B10" s="59">
        <v>2200</v>
      </c>
      <c r="C10" s="60">
        <v>2500</v>
      </c>
      <c r="D10" s="61">
        <v>2049</v>
      </c>
      <c r="E10" s="77">
        <v>1090</v>
      </c>
      <c r="F10" s="146">
        <f t="shared" si="0"/>
        <v>1090</v>
      </c>
      <c r="G10" s="620">
        <f>F10*'Меню '!$K$3</f>
        <v>76300</v>
      </c>
    </row>
    <row r="11" spans="1:7" ht="15">
      <c r="A11" s="108" t="s">
        <v>116</v>
      </c>
      <c r="B11" s="59">
        <v>2800</v>
      </c>
      <c r="C11" s="60">
        <v>3200</v>
      </c>
      <c r="D11" s="61">
        <v>2113</v>
      </c>
      <c r="E11" s="77">
        <v>1124</v>
      </c>
      <c r="F11" s="146">
        <f t="shared" si="0"/>
        <v>1124</v>
      </c>
      <c r="G11" s="620">
        <f>F11*'Меню '!$K$3</f>
        <v>78680</v>
      </c>
    </row>
    <row r="12" spans="1:7" ht="15">
      <c r="A12" s="108" t="s">
        <v>117</v>
      </c>
      <c r="B12" s="59">
        <v>3600</v>
      </c>
      <c r="C12" s="60">
        <v>4000</v>
      </c>
      <c r="D12" s="61">
        <v>2203</v>
      </c>
      <c r="E12" s="77">
        <v>1172</v>
      </c>
      <c r="F12" s="146">
        <f t="shared" si="0"/>
        <v>1172</v>
      </c>
      <c r="G12" s="620">
        <f>F12*'Меню '!$K$3</f>
        <v>82040</v>
      </c>
    </row>
    <row r="13" spans="1:7" ht="15">
      <c r="A13" s="108" t="s">
        <v>118</v>
      </c>
      <c r="B13" s="59">
        <v>4500</v>
      </c>
      <c r="C13" s="60">
        <v>5000</v>
      </c>
      <c r="D13" s="61">
        <v>2275</v>
      </c>
      <c r="E13" s="77">
        <v>1210</v>
      </c>
      <c r="F13" s="146">
        <f t="shared" si="0"/>
        <v>1210</v>
      </c>
      <c r="G13" s="620">
        <f>F13*'Меню '!$K$3</f>
        <v>84700</v>
      </c>
    </row>
    <row r="14" spans="1:7" ht="15">
      <c r="A14" s="108" t="s">
        <v>119</v>
      </c>
      <c r="B14" s="59">
        <v>5600</v>
      </c>
      <c r="C14" s="60">
        <v>6300</v>
      </c>
      <c r="D14" s="61">
        <v>2327</v>
      </c>
      <c r="E14" s="77">
        <v>1238</v>
      </c>
      <c r="F14" s="146">
        <f t="shared" si="0"/>
        <v>1238</v>
      </c>
      <c r="G14" s="620">
        <f>F14*'Меню '!$K$3</f>
        <v>86660</v>
      </c>
    </row>
    <row r="15" spans="1:7" ht="15">
      <c r="A15" s="108" t="s">
        <v>120</v>
      </c>
      <c r="B15" s="59">
        <v>7100</v>
      </c>
      <c r="C15" s="60">
        <v>8000</v>
      </c>
      <c r="D15" s="61">
        <v>2673</v>
      </c>
      <c r="E15" s="77">
        <v>1422</v>
      </c>
      <c r="F15" s="146">
        <f t="shared" si="0"/>
        <v>1422</v>
      </c>
      <c r="G15" s="620">
        <f>F15*'Меню '!$K$3</f>
        <v>99540</v>
      </c>
    </row>
    <row r="16" spans="1:8" s="15" customFormat="1" ht="15.75" thickBot="1">
      <c r="A16" s="209" t="s">
        <v>121</v>
      </c>
      <c r="B16" s="210">
        <v>11200</v>
      </c>
      <c r="C16" s="211">
        <v>12500</v>
      </c>
      <c r="D16" s="212">
        <v>3301</v>
      </c>
      <c r="E16" s="213">
        <v>1756</v>
      </c>
      <c r="F16" s="214">
        <f t="shared" si="0"/>
        <v>1756</v>
      </c>
      <c r="G16" s="620">
        <f>F16*'Меню '!$K$3</f>
        <v>122920</v>
      </c>
      <c r="H16" s="14"/>
    </row>
    <row r="17" spans="1:7" ht="14.25" customHeight="1" thickBot="1">
      <c r="A17" s="1262" t="s">
        <v>458</v>
      </c>
      <c r="B17" s="1263"/>
      <c r="C17" s="1263"/>
      <c r="D17" s="1263"/>
      <c r="E17" s="1263"/>
      <c r="F17" s="1264"/>
      <c r="G17" s="620">
        <f>F17*'Меню '!$K$3</f>
        <v>0</v>
      </c>
    </row>
    <row r="18" spans="1:7" ht="15">
      <c r="A18" s="518" t="s">
        <v>508</v>
      </c>
      <c r="B18" s="1297">
        <v>3600</v>
      </c>
      <c r="C18" s="1288">
        <v>4000</v>
      </c>
      <c r="D18" s="519">
        <f>3061+564</f>
        <v>3625</v>
      </c>
      <c r="E18" s="520">
        <f>E19+E20</f>
        <v>1960</v>
      </c>
      <c r="F18" s="521">
        <f aca="true" t="shared" si="1" ref="F18:F38">E18*(1-F$4)</f>
        <v>1960</v>
      </c>
      <c r="G18" s="620">
        <f>F18*'Меню '!$K$3</f>
        <v>137200</v>
      </c>
    </row>
    <row r="19" spans="1:7" ht="15">
      <c r="A19" s="522" t="s">
        <v>507</v>
      </c>
      <c r="B19" s="1297"/>
      <c r="C19" s="1294"/>
      <c r="D19" s="523">
        <v>3061</v>
      </c>
      <c r="E19" s="524">
        <v>1628</v>
      </c>
      <c r="F19" s="525">
        <f t="shared" si="1"/>
        <v>1628</v>
      </c>
      <c r="G19" s="629">
        <f>F19*'Меню '!$K$3</f>
        <v>113960</v>
      </c>
    </row>
    <row r="20" spans="1:7" ht="15">
      <c r="A20" s="522" t="s">
        <v>88</v>
      </c>
      <c r="B20" s="1289"/>
      <c r="C20" s="1294"/>
      <c r="D20" s="523">
        <v>564</v>
      </c>
      <c r="E20" s="524">
        <v>332</v>
      </c>
      <c r="F20" s="525">
        <f t="shared" si="1"/>
        <v>332</v>
      </c>
      <c r="G20" s="629">
        <f>F20*'Меню '!$K$3</f>
        <v>23240</v>
      </c>
    </row>
    <row r="21" spans="1:7" ht="15">
      <c r="A21" s="108" t="s">
        <v>508</v>
      </c>
      <c r="B21" s="1284">
        <v>4500</v>
      </c>
      <c r="C21" s="1292">
        <v>5000</v>
      </c>
      <c r="D21" s="100">
        <f>3373+564</f>
        <v>3937</v>
      </c>
      <c r="E21" s="70">
        <f>E22+E23</f>
        <v>2126</v>
      </c>
      <c r="F21" s="148">
        <f t="shared" si="1"/>
        <v>2126</v>
      </c>
      <c r="G21" s="620">
        <f>F21*'Меню '!$K$3</f>
        <v>148820</v>
      </c>
    </row>
    <row r="22" spans="1:7" ht="15">
      <c r="A22" s="109" t="s">
        <v>509</v>
      </c>
      <c r="B22" s="1284"/>
      <c r="C22" s="1292"/>
      <c r="D22" s="101">
        <v>3373</v>
      </c>
      <c r="E22" s="115">
        <v>1794</v>
      </c>
      <c r="F22" s="146">
        <f t="shared" si="1"/>
        <v>1794</v>
      </c>
      <c r="G22" s="629">
        <f>F22*'Меню '!$K$3</f>
        <v>125580</v>
      </c>
    </row>
    <row r="23" spans="1:7" ht="15">
      <c r="A23" s="109" t="s">
        <v>88</v>
      </c>
      <c r="B23" s="1284"/>
      <c r="C23" s="1292"/>
      <c r="D23" s="101">
        <v>564</v>
      </c>
      <c r="E23" s="115">
        <v>332</v>
      </c>
      <c r="F23" s="146">
        <f t="shared" si="1"/>
        <v>332</v>
      </c>
      <c r="G23" s="629">
        <f>F23*'Меню '!$K$3</f>
        <v>23240</v>
      </c>
    </row>
    <row r="24" spans="1:7" ht="15">
      <c r="A24" s="526" t="s">
        <v>508</v>
      </c>
      <c r="B24" s="1290">
        <v>5600</v>
      </c>
      <c r="C24" s="1294">
        <v>6300</v>
      </c>
      <c r="D24" s="527">
        <f>3493+564</f>
        <v>4057</v>
      </c>
      <c r="E24" s="528">
        <f>E25+E26</f>
        <v>2190</v>
      </c>
      <c r="F24" s="529">
        <f t="shared" si="1"/>
        <v>2190</v>
      </c>
      <c r="G24" s="620">
        <f>F24*'Меню '!$K$3</f>
        <v>153300</v>
      </c>
    </row>
    <row r="25" spans="1:7" ht="15">
      <c r="A25" s="522" t="s">
        <v>510</v>
      </c>
      <c r="B25" s="1290"/>
      <c r="C25" s="1294"/>
      <c r="D25" s="523">
        <v>3493</v>
      </c>
      <c r="E25" s="524">
        <v>1858</v>
      </c>
      <c r="F25" s="525">
        <f t="shared" si="1"/>
        <v>1858</v>
      </c>
      <c r="G25" s="629">
        <f>F25*'Меню '!$K$3</f>
        <v>130060</v>
      </c>
    </row>
    <row r="26" spans="1:7" ht="15">
      <c r="A26" s="522" t="s">
        <v>88</v>
      </c>
      <c r="B26" s="1290"/>
      <c r="C26" s="1294"/>
      <c r="D26" s="523">
        <v>564</v>
      </c>
      <c r="E26" s="524">
        <v>332</v>
      </c>
      <c r="F26" s="525">
        <f t="shared" si="1"/>
        <v>332</v>
      </c>
      <c r="G26" s="629">
        <f>F26*'Меню '!$K$3</f>
        <v>23240</v>
      </c>
    </row>
    <row r="27" spans="1:7" ht="15">
      <c r="A27" s="108" t="s">
        <v>508</v>
      </c>
      <c r="B27" s="1285">
        <v>7100</v>
      </c>
      <c r="C27" s="1292">
        <v>8000</v>
      </c>
      <c r="D27" s="100">
        <f>3809+564</f>
        <v>4373</v>
      </c>
      <c r="E27" s="70">
        <f>E28+E29</f>
        <v>2358</v>
      </c>
      <c r="F27" s="148">
        <f t="shared" si="1"/>
        <v>2358</v>
      </c>
      <c r="G27" s="620">
        <f>F27*'Меню '!$K$3</f>
        <v>165060</v>
      </c>
    </row>
    <row r="28" spans="1:7" ht="15">
      <c r="A28" s="109" t="s">
        <v>511</v>
      </c>
      <c r="B28" s="1295"/>
      <c r="C28" s="1292"/>
      <c r="D28" s="101">
        <v>3809</v>
      </c>
      <c r="E28" s="115">
        <v>2026</v>
      </c>
      <c r="F28" s="146">
        <f t="shared" si="1"/>
        <v>2026</v>
      </c>
      <c r="G28" s="629">
        <f>F28*'Меню '!$K$3</f>
        <v>141820</v>
      </c>
    </row>
    <row r="29" spans="1:7" ht="15">
      <c r="A29" s="109" t="s">
        <v>88</v>
      </c>
      <c r="B29" s="1296"/>
      <c r="C29" s="1292"/>
      <c r="D29" s="101">
        <v>564</v>
      </c>
      <c r="E29" s="115">
        <v>332</v>
      </c>
      <c r="F29" s="146">
        <f t="shared" si="1"/>
        <v>332</v>
      </c>
      <c r="G29" s="629">
        <f>F29*'Меню '!$K$3</f>
        <v>23240</v>
      </c>
    </row>
    <row r="30" spans="1:7" ht="15">
      <c r="A30" s="526" t="s">
        <v>508</v>
      </c>
      <c r="B30" s="1293">
        <v>9000</v>
      </c>
      <c r="C30" s="1294">
        <v>10000</v>
      </c>
      <c r="D30" s="527">
        <f>4095+564</f>
        <v>4659</v>
      </c>
      <c r="E30" s="528">
        <f>E31+E32</f>
        <v>2510</v>
      </c>
      <c r="F30" s="529">
        <f t="shared" si="1"/>
        <v>2510</v>
      </c>
      <c r="G30" s="620">
        <f>F30*'Меню '!$K$3</f>
        <v>175700</v>
      </c>
    </row>
    <row r="31" spans="1:7" ht="15">
      <c r="A31" s="522" t="s">
        <v>512</v>
      </c>
      <c r="B31" s="1297"/>
      <c r="C31" s="1294"/>
      <c r="D31" s="523">
        <v>4095</v>
      </c>
      <c r="E31" s="524">
        <v>2178</v>
      </c>
      <c r="F31" s="525">
        <f t="shared" si="1"/>
        <v>2178</v>
      </c>
      <c r="G31" s="629">
        <f>F31*'Меню '!$K$3</f>
        <v>152460</v>
      </c>
    </row>
    <row r="32" spans="1:7" ht="15">
      <c r="A32" s="522" t="s">
        <v>88</v>
      </c>
      <c r="B32" s="1289"/>
      <c r="C32" s="1294"/>
      <c r="D32" s="523">
        <v>564</v>
      </c>
      <c r="E32" s="524">
        <v>332</v>
      </c>
      <c r="F32" s="525">
        <f t="shared" si="1"/>
        <v>332</v>
      </c>
      <c r="G32" s="629">
        <f>F32*'Меню '!$K$3</f>
        <v>23240</v>
      </c>
    </row>
    <row r="33" spans="1:7" ht="15">
      <c r="A33" s="108" t="s">
        <v>508</v>
      </c>
      <c r="B33" s="1285">
        <v>11200</v>
      </c>
      <c r="C33" s="1292">
        <v>12500</v>
      </c>
      <c r="D33" s="100">
        <f>4542+564</f>
        <v>5106</v>
      </c>
      <c r="E33" s="70">
        <f>E34+E35</f>
        <v>2748</v>
      </c>
      <c r="F33" s="148">
        <f t="shared" si="1"/>
        <v>2748</v>
      </c>
      <c r="G33" s="620">
        <f>F33*'Меню '!$K$3</f>
        <v>192360</v>
      </c>
    </row>
    <row r="34" spans="1:7" ht="15">
      <c r="A34" s="109" t="s">
        <v>513</v>
      </c>
      <c r="B34" s="1295"/>
      <c r="C34" s="1292"/>
      <c r="D34" s="101">
        <v>4542</v>
      </c>
      <c r="E34" s="115">
        <v>2416</v>
      </c>
      <c r="F34" s="146">
        <f t="shared" si="1"/>
        <v>2416</v>
      </c>
      <c r="G34" s="629">
        <f>F34*'Меню '!$K$3</f>
        <v>169120</v>
      </c>
    </row>
    <row r="35" spans="1:7" ht="15">
      <c r="A35" s="109" t="s">
        <v>88</v>
      </c>
      <c r="B35" s="1296"/>
      <c r="C35" s="1292"/>
      <c r="D35" s="101">
        <v>564</v>
      </c>
      <c r="E35" s="115">
        <v>332</v>
      </c>
      <c r="F35" s="146">
        <f t="shared" si="1"/>
        <v>332</v>
      </c>
      <c r="G35" s="629">
        <f>F35*'Меню '!$K$3</f>
        <v>23240</v>
      </c>
    </row>
    <row r="36" spans="1:7" ht="15">
      <c r="A36" s="526" t="s">
        <v>508</v>
      </c>
      <c r="B36" s="1290">
        <v>14000</v>
      </c>
      <c r="C36" s="1286">
        <v>16000</v>
      </c>
      <c r="D36" s="527">
        <f>5832+564</f>
        <v>6396</v>
      </c>
      <c r="E36" s="528">
        <f>E37+E38</f>
        <v>3434</v>
      </c>
      <c r="F36" s="529">
        <f t="shared" si="1"/>
        <v>3434</v>
      </c>
      <c r="G36" s="620">
        <f>F36*'Меню '!$K$3</f>
        <v>240380</v>
      </c>
    </row>
    <row r="37" spans="1:7" ht="15">
      <c r="A37" s="530" t="s">
        <v>514</v>
      </c>
      <c r="B37" s="1290"/>
      <c r="C37" s="1287"/>
      <c r="D37" s="523">
        <v>5832</v>
      </c>
      <c r="E37" s="524">
        <v>3102</v>
      </c>
      <c r="F37" s="525">
        <f t="shared" si="1"/>
        <v>3102</v>
      </c>
      <c r="G37" s="629">
        <f>F37*'Меню '!$K$3</f>
        <v>217140</v>
      </c>
    </row>
    <row r="38" spans="1:7" ht="15.75" thickBot="1">
      <c r="A38" s="531" t="s">
        <v>88</v>
      </c>
      <c r="B38" s="1293"/>
      <c r="C38" s="1287"/>
      <c r="D38" s="532">
        <v>564</v>
      </c>
      <c r="E38" s="533">
        <v>332</v>
      </c>
      <c r="F38" s="534">
        <f t="shared" si="1"/>
        <v>332</v>
      </c>
      <c r="G38" s="629">
        <f>F38*'Меню '!$K$3</f>
        <v>23240</v>
      </c>
    </row>
    <row r="39" spans="1:7" ht="14.25" customHeight="1" thickBot="1">
      <c r="A39" s="1262" t="s">
        <v>468</v>
      </c>
      <c r="B39" s="1263"/>
      <c r="C39" s="1263"/>
      <c r="D39" s="1263"/>
      <c r="E39" s="1263"/>
      <c r="F39" s="1264"/>
      <c r="G39" s="620">
        <f>F39*'Меню '!$K$3</f>
        <v>0</v>
      </c>
    </row>
    <row r="40" spans="1:7" ht="15">
      <c r="A40" s="518" t="s">
        <v>508</v>
      </c>
      <c r="B40" s="1289">
        <v>1700</v>
      </c>
      <c r="C40" s="1288">
        <v>1900</v>
      </c>
      <c r="D40" s="519">
        <f>D41+D42</f>
        <v>3023</v>
      </c>
      <c r="E40" s="519">
        <f>E41+E42</f>
        <v>1627</v>
      </c>
      <c r="F40" s="521">
        <f aca="true" t="shared" si="2" ref="F40:F103">E40*(1-F$4)</f>
        <v>1627</v>
      </c>
      <c r="G40" s="620">
        <f>F40*'Меню '!$K$3</f>
        <v>113890</v>
      </c>
    </row>
    <row r="41" spans="1:7" ht="15">
      <c r="A41" s="522" t="s">
        <v>515</v>
      </c>
      <c r="B41" s="1290"/>
      <c r="C41" s="1294"/>
      <c r="D41" s="523">
        <v>2688</v>
      </c>
      <c r="E41" s="524">
        <v>1430</v>
      </c>
      <c r="F41" s="525">
        <f t="shared" si="2"/>
        <v>1430</v>
      </c>
      <c r="G41" s="629">
        <f>F41*'Меню '!$K$3</f>
        <v>100100</v>
      </c>
    </row>
    <row r="42" spans="1:7" ht="15">
      <c r="A42" s="522" t="s">
        <v>207</v>
      </c>
      <c r="B42" s="1290"/>
      <c r="C42" s="1294"/>
      <c r="D42" s="523">
        <v>335</v>
      </c>
      <c r="E42" s="524">
        <v>197</v>
      </c>
      <c r="F42" s="525">
        <f t="shared" si="2"/>
        <v>197</v>
      </c>
      <c r="G42" s="629">
        <f>F42*'Меню '!$K$3</f>
        <v>13790</v>
      </c>
    </row>
    <row r="43" spans="1:7" ht="15">
      <c r="A43" s="108" t="s">
        <v>508</v>
      </c>
      <c r="B43" s="1284">
        <v>2200</v>
      </c>
      <c r="C43" s="1292">
        <v>2500</v>
      </c>
      <c r="D43" s="100">
        <f>D44+D45</f>
        <v>3065</v>
      </c>
      <c r="E43" s="100">
        <f>E44+E45</f>
        <v>1649</v>
      </c>
      <c r="F43" s="148">
        <f t="shared" si="2"/>
        <v>1649</v>
      </c>
      <c r="G43" s="620">
        <f>F43*'Меню '!$K$3</f>
        <v>115430</v>
      </c>
    </row>
    <row r="44" spans="1:7" ht="15">
      <c r="A44" s="109" t="s">
        <v>516</v>
      </c>
      <c r="B44" s="1284"/>
      <c r="C44" s="1292"/>
      <c r="D44" s="61">
        <v>2730</v>
      </c>
      <c r="E44" s="114">
        <v>1452</v>
      </c>
      <c r="F44" s="146">
        <f t="shared" si="2"/>
        <v>1452</v>
      </c>
      <c r="G44" s="629">
        <f>F44*'Меню '!$K$3</f>
        <v>101640</v>
      </c>
    </row>
    <row r="45" spans="1:7" ht="15">
      <c r="A45" s="109" t="s">
        <v>207</v>
      </c>
      <c r="B45" s="1284"/>
      <c r="C45" s="1292"/>
      <c r="D45" s="61">
        <v>335</v>
      </c>
      <c r="E45" s="114">
        <v>197</v>
      </c>
      <c r="F45" s="146">
        <f t="shared" si="2"/>
        <v>197</v>
      </c>
      <c r="G45" s="629">
        <f>F45*'Меню '!$K$3</f>
        <v>13790</v>
      </c>
    </row>
    <row r="46" spans="1:7" ht="15">
      <c r="A46" s="526" t="s">
        <v>508</v>
      </c>
      <c r="B46" s="1290">
        <v>2800</v>
      </c>
      <c r="C46" s="1286">
        <v>3200</v>
      </c>
      <c r="D46" s="527">
        <f>D47+D48</f>
        <v>3125</v>
      </c>
      <c r="E46" s="527">
        <f>E47+E48</f>
        <v>1681</v>
      </c>
      <c r="F46" s="529">
        <f t="shared" si="2"/>
        <v>1681</v>
      </c>
      <c r="G46" s="620">
        <f>F46*'Меню '!$K$3</f>
        <v>117670</v>
      </c>
    </row>
    <row r="47" spans="1:7" ht="15">
      <c r="A47" s="522" t="s">
        <v>517</v>
      </c>
      <c r="B47" s="1290"/>
      <c r="C47" s="1287"/>
      <c r="D47" s="535">
        <v>2790</v>
      </c>
      <c r="E47" s="536">
        <v>1484</v>
      </c>
      <c r="F47" s="525">
        <f t="shared" si="2"/>
        <v>1484</v>
      </c>
      <c r="G47" s="629">
        <f>F47*'Меню '!$K$3</f>
        <v>103880</v>
      </c>
    </row>
    <row r="48" spans="1:7" ht="15">
      <c r="A48" s="522" t="s">
        <v>207</v>
      </c>
      <c r="B48" s="1290"/>
      <c r="C48" s="1288"/>
      <c r="D48" s="535">
        <v>335</v>
      </c>
      <c r="E48" s="536">
        <v>197</v>
      </c>
      <c r="F48" s="525">
        <f t="shared" si="2"/>
        <v>197</v>
      </c>
      <c r="G48" s="629">
        <f>F48*'Меню '!$K$3</f>
        <v>13790</v>
      </c>
    </row>
    <row r="49" spans="1:7" ht="15">
      <c r="A49" s="108" t="s">
        <v>508</v>
      </c>
      <c r="B49" s="1284">
        <v>3600</v>
      </c>
      <c r="C49" s="1292">
        <v>4000</v>
      </c>
      <c r="D49" s="100">
        <f>D50+D51</f>
        <v>3174</v>
      </c>
      <c r="E49" s="100">
        <f>E50+E51</f>
        <v>1707</v>
      </c>
      <c r="F49" s="148">
        <f t="shared" si="2"/>
        <v>1707</v>
      </c>
      <c r="G49" s="620">
        <f>F49*'Меню '!$K$3</f>
        <v>119490</v>
      </c>
    </row>
    <row r="50" spans="1:7" ht="15">
      <c r="A50" s="109" t="s">
        <v>518</v>
      </c>
      <c r="B50" s="1284"/>
      <c r="C50" s="1292"/>
      <c r="D50" s="61">
        <v>2839</v>
      </c>
      <c r="E50" s="114">
        <v>1510</v>
      </c>
      <c r="F50" s="146">
        <f t="shared" si="2"/>
        <v>1510</v>
      </c>
      <c r="G50" s="629">
        <f>F50*'Меню '!$K$3</f>
        <v>105700</v>
      </c>
    </row>
    <row r="51" spans="1:7" ht="15">
      <c r="A51" s="109" t="s">
        <v>207</v>
      </c>
      <c r="B51" s="1284"/>
      <c r="C51" s="1292"/>
      <c r="D51" s="61">
        <v>335</v>
      </c>
      <c r="E51" s="114">
        <v>197</v>
      </c>
      <c r="F51" s="146">
        <f t="shared" si="2"/>
        <v>197</v>
      </c>
      <c r="G51" s="629">
        <f>F51*'Меню '!$K$3</f>
        <v>13790</v>
      </c>
    </row>
    <row r="52" spans="1:7" ht="15">
      <c r="A52" s="526" t="s">
        <v>508</v>
      </c>
      <c r="B52" s="1290">
        <v>4500</v>
      </c>
      <c r="C52" s="1294">
        <v>5000</v>
      </c>
      <c r="D52" s="537">
        <f>D53+D54</f>
        <v>3362</v>
      </c>
      <c r="E52" s="527">
        <f>E53+E54</f>
        <v>1807</v>
      </c>
      <c r="F52" s="529">
        <f t="shared" si="2"/>
        <v>1807</v>
      </c>
      <c r="G52" s="620">
        <f>F52*'Меню '!$K$3</f>
        <v>126490</v>
      </c>
    </row>
    <row r="53" spans="1:10" ht="15">
      <c r="A53" s="522" t="s">
        <v>519</v>
      </c>
      <c r="B53" s="1290"/>
      <c r="C53" s="1294"/>
      <c r="D53" s="538">
        <v>3027</v>
      </c>
      <c r="E53" s="536">
        <v>1610</v>
      </c>
      <c r="F53" s="525">
        <f t="shared" si="2"/>
        <v>1610</v>
      </c>
      <c r="G53" s="629">
        <f>F53*'Меню '!$K$3</f>
        <v>112700</v>
      </c>
      <c r="I53" s="103"/>
      <c r="J53" s="103"/>
    </row>
    <row r="54" spans="1:7" ht="15.75" thickBot="1">
      <c r="A54" s="531" t="s">
        <v>207</v>
      </c>
      <c r="B54" s="1293"/>
      <c r="C54" s="1286"/>
      <c r="D54" s="539">
        <v>335</v>
      </c>
      <c r="E54" s="540">
        <v>197</v>
      </c>
      <c r="F54" s="534">
        <f t="shared" si="2"/>
        <v>197</v>
      </c>
      <c r="G54" s="629">
        <f>F54*'Меню '!$K$3</f>
        <v>13790</v>
      </c>
    </row>
    <row r="55" spans="1:7" ht="14.25" customHeight="1" thickBot="1">
      <c r="A55" s="1262" t="s">
        <v>472</v>
      </c>
      <c r="B55" s="1263"/>
      <c r="C55" s="1263"/>
      <c r="D55" s="1263"/>
      <c r="E55" s="1263"/>
      <c r="F55" s="1264"/>
      <c r="G55" s="620">
        <f>F55*'Меню '!$K$3</f>
        <v>0</v>
      </c>
    </row>
    <row r="56" spans="1:7" ht="15">
      <c r="A56" s="518" t="s">
        <v>508</v>
      </c>
      <c r="B56" s="1289">
        <v>1700</v>
      </c>
      <c r="C56" s="1288">
        <v>1900</v>
      </c>
      <c r="D56" s="541">
        <f>D57+D58</f>
        <v>3023</v>
      </c>
      <c r="E56" s="519">
        <f>E57+E58</f>
        <v>1627</v>
      </c>
      <c r="F56" s="521">
        <f t="shared" si="2"/>
        <v>1627</v>
      </c>
      <c r="G56" s="620">
        <f>F56*'Меню '!$K$3</f>
        <v>113890</v>
      </c>
    </row>
    <row r="57" spans="1:7" ht="15">
      <c r="A57" s="522" t="s">
        <v>515</v>
      </c>
      <c r="B57" s="1290"/>
      <c r="C57" s="1294"/>
      <c r="D57" s="523">
        <v>2688</v>
      </c>
      <c r="E57" s="524">
        <v>1430</v>
      </c>
      <c r="F57" s="525">
        <f t="shared" si="2"/>
        <v>1430</v>
      </c>
      <c r="G57" s="629">
        <f>F57*'Меню '!$K$3</f>
        <v>100100</v>
      </c>
    </row>
    <row r="58" spans="1:7" ht="15">
      <c r="A58" s="522" t="s">
        <v>63</v>
      </c>
      <c r="B58" s="1290"/>
      <c r="C58" s="1294"/>
      <c r="D58" s="535">
        <v>335</v>
      </c>
      <c r="E58" s="536">
        <v>197</v>
      </c>
      <c r="F58" s="525">
        <f t="shared" si="2"/>
        <v>197</v>
      </c>
      <c r="G58" s="629">
        <f>F58*'Меню '!$K$3</f>
        <v>13790</v>
      </c>
    </row>
    <row r="59" spans="1:7" ht="15">
      <c r="A59" s="108" t="s">
        <v>508</v>
      </c>
      <c r="B59" s="1284">
        <v>2200</v>
      </c>
      <c r="C59" s="1292">
        <v>2500</v>
      </c>
      <c r="D59" s="99">
        <f>D60+D61</f>
        <v>3065</v>
      </c>
      <c r="E59" s="100">
        <f>E60+E61</f>
        <v>1649</v>
      </c>
      <c r="F59" s="148">
        <f t="shared" si="2"/>
        <v>1649</v>
      </c>
      <c r="G59" s="620">
        <f>F59*'Меню '!$K$3</f>
        <v>115430</v>
      </c>
    </row>
    <row r="60" spans="1:7" ht="15">
      <c r="A60" s="109" t="s">
        <v>516</v>
      </c>
      <c r="B60" s="1284"/>
      <c r="C60" s="1292"/>
      <c r="D60" s="61">
        <v>2730</v>
      </c>
      <c r="E60" s="114">
        <v>1452</v>
      </c>
      <c r="F60" s="146">
        <f t="shared" si="2"/>
        <v>1452</v>
      </c>
      <c r="G60" s="629">
        <f>F60*'Меню '!$K$3</f>
        <v>101640</v>
      </c>
    </row>
    <row r="61" spans="1:7" ht="15">
      <c r="A61" s="109" t="s">
        <v>63</v>
      </c>
      <c r="B61" s="1284"/>
      <c r="C61" s="1292"/>
      <c r="D61" s="61">
        <v>335</v>
      </c>
      <c r="E61" s="114">
        <v>197</v>
      </c>
      <c r="F61" s="146">
        <f t="shared" si="2"/>
        <v>197</v>
      </c>
      <c r="G61" s="629">
        <f>F61*'Меню '!$K$3</f>
        <v>13790</v>
      </c>
    </row>
    <row r="62" spans="1:7" ht="15">
      <c r="A62" s="526" t="s">
        <v>508</v>
      </c>
      <c r="B62" s="1290">
        <v>2800</v>
      </c>
      <c r="C62" s="1286">
        <v>3200</v>
      </c>
      <c r="D62" s="537">
        <f>D63+D64</f>
        <v>3125</v>
      </c>
      <c r="E62" s="527">
        <f>E63+E64</f>
        <v>1681</v>
      </c>
      <c r="F62" s="529">
        <f t="shared" si="2"/>
        <v>1681</v>
      </c>
      <c r="G62" s="620">
        <f>F62*'Меню '!$K$3</f>
        <v>117670</v>
      </c>
    </row>
    <row r="63" spans="1:7" ht="15">
      <c r="A63" s="522" t="s">
        <v>517</v>
      </c>
      <c r="B63" s="1290"/>
      <c r="C63" s="1287"/>
      <c r="D63" s="535">
        <v>2790</v>
      </c>
      <c r="E63" s="536">
        <v>1484</v>
      </c>
      <c r="F63" s="525">
        <f t="shared" si="2"/>
        <v>1484</v>
      </c>
      <c r="G63" s="629">
        <f>F63*'Меню '!$K$3</f>
        <v>103880</v>
      </c>
    </row>
    <row r="64" spans="1:7" ht="15">
      <c r="A64" s="522" t="s">
        <v>63</v>
      </c>
      <c r="B64" s="1290"/>
      <c r="C64" s="1288"/>
      <c r="D64" s="535">
        <v>335</v>
      </c>
      <c r="E64" s="536">
        <v>197</v>
      </c>
      <c r="F64" s="525">
        <f t="shared" si="2"/>
        <v>197</v>
      </c>
      <c r="G64" s="629">
        <f>F64*'Меню '!$K$3</f>
        <v>13790</v>
      </c>
    </row>
    <row r="65" spans="1:7" ht="15">
      <c r="A65" s="108" t="s">
        <v>508</v>
      </c>
      <c r="B65" s="1284">
        <v>3600</v>
      </c>
      <c r="C65" s="1292">
        <v>4000</v>
      </c>
      <c r="D65" s="99">
        <f>D66+D67</f>
        <v>3174</v>
      </c>
      <c r="E65" s="100">
        <f>E66+E67</f>
        <v>1707</v>
      </c>
      <c r="F65" s="148">
        <f t="shared" si="2"/>
        <v>1707</v>
      </c>
      <c r="G65" s="620">
        <f>F65*'Меню '!$K$3</f>
        <v>119490</v>
      </c>
    </row>
    <row r="66" spans="1:7" ht="15">
      <c r="A66" s="109" t="s">
        <v>518</v>
      </c>
      <c r="B66" s="1284"/>
      <c r="C66" s="1292"/>
      <c r="D66" s="61">
        <v>2839</v>
      </c>
      <c r="E66" s="114">
        <v>1510</v>
      </c>
      <c r="F66" s="146">
        <f t="shared" si="2"/>
        <v>1510</v>
      </c>
      <c r="G66" s="629">
        <f>F66*'Меню '!$K$3</f>
        <v>105700</v>
      </c>
    </row>
    <row r="67" spans="1:7" ht="15">
      <c r="A67" s="109" t="s">
        <v>63</v>
      </c>
      <c r="B67" s="1284"/>
      <c r="C67" s="1292"/>
      <c r="D67" s="61">
        <v>335</v>
      </c>
      <c r="E67" s="114">
        <v>197</v>
      </c>
      <c r="F67" s="146">
        <f t="shared" si="2"/>
        <v>197</v>
      </c>
      <c r="G67" s="629">
        <f>F67*'Меню '!$K$3</f>
        <v>13790</v>
      </c>
    </row>
    <row r="68" spans="1:7" ht="15">
      <c r="A68" s="526" t="s">
        <v>508</v>
      </c>
      <c r="B68" s="1290">
        <v>4500</v>
      </c>
      <c r="C68" s="1294">
        <v>5000</v>
      </c>
      <c r="D68" s="537">
        <f>D69+D70</f>
        <v>3362</v>
      </c>
      <c r="E68" s="527">
        <f>E69+E70</f>
        <v>1807</v>
      </c>
      <c r="F68" s="529">
        <f t="shared" si="2"/>
        <v>1807</v>
      </c>
      <c r="G68" s="620">
        <f>F68*'Меню '!$K$3</f>
        <v>126490</v>
      </c>
    </row>
    <row r="69" spans="1:7" ht="15">
      <c r="A69" s="522" t="s">
        <v>519</v>
      </c>
      <c r="B69" s="1290"/>
      <c r="C69" s="1294"/>
      <c r="D69" s="538">
        <v>3027</v>
      </c>
      <c r="E69" s="536">
        <v>1610</v>
      </c>
      <c r="F69" s="525">
        <f t="shared" si="2"/>
        <v>1610</v>
      </c>
      <c r="G69" s="629">
        <f>F69*'Меню '!$K$3</f>
        <v>112700</v>
      </c>
    </row>
    <row r="70" spans="1:7" ht="15.75" thickBot="1">
      <c r="A70" s="531" t="s">
        <v>63</v>
      </c>
      <c r="B70" s="1293"/>
      <c r="C70" s="1286"/>
      <c r="D70" s="542">
        <v>335</v>
      </c>
      <c r="E70" s="540">
        <v>197</v>
      </c>
      <c r="F70" s="534">
        <f t="shared" si="2"/>
        <v>197</v>
      </c>
      <c r="G70" s="629">
        <f>F70*'Меню '!$K$3</f>
        <v>13790</v>
      </c>
    </row>
    <row r="71" spans="1:7" ht="14.25" customHeight="1" thickBot="1">
      <c r="A71" s="1262" t="s">
        <v>466</v>
      </c>
      <c r="B71" s="1263"/>
      <c r="C71" s="1263"/>
      <c r="D71" s="1263"/>
      <c r="E71" s="1263"/>
      <c r="F71" s="1264"/>
      <c r="G71" s="620">
        <f>F71*'Меню '!$K$3</f>
        <v>0</v>
      </c>
    </row>
    <row r="72" spans="1:9" ht="15">
      <c r="A72" s="518" t="s">
        <v>508</v>
      </c>
      <c r="B72" s="1289">
        <v>2200</v>
      </c>
      <c r="C72" s="1288">
        <v>2500</v>
      </c>
      <c r="D72" s="541">
        <f>D73+D74</f>
        <v>3267</v>
      </c>
      <c r="E72" s="519">
        <f>E73+E74</f>
        <v>1738</v>
      </c>
      <c r="F72" s="521">
        <f t="shared" si="2"/>
        <v>1738</v>
      </c>
      <c r="G72" s="620">
        <f>F72*'Меню '!$K$3</f>
        <v>121660</v>
      </c>
      <c r="I72" s="103"/>
    </row>
    <row r="73" spans="1:9" ht="15">
      <c r="A73" s="522" t="s">
        <v>528</v>
      </c>
      <c r="B73" s="1290"/>
      <c r="C73" s="1294"/>
      <c r="D73" s="523">
        <v>2718</v>
      </c>
      <c r="E73" s="524">
        <v>1446</v>
      </c>
      <c r="F73" s="525">
        <f t="shared" si="2"/>
        <v>1446</v>
      </c>
      <c r="G73" s="629">
        <f>F73*'Меню '!$K$3</f>
        <v>101220</v>
      </c>
      <c r="I73" s="103"/>
    </row>
    <row r="74" spans="1:9" ht="15">
      <c r="A74" s="522" t="s">
        <v>727</v>
      </c>
      <c r="B74" s="1290"/>
      <c r="C74" s="1294"/>
      <c r="D74" s="523">
        <v>549</v>
      </c>
      <c r="E74" s="524">
        <v>292</v>
      </c>
      <c r="F74" s="525">
        <f t="shared" si="2"/>
        <v>292</v>
      </c>
      <c r="G74" s="629">
        <f>F74*'Меню '!$K$3</f>
        <v>20440</v>
      </c>
      <c r="I74" s="103"/>
    </row>
    <row r="75" spans="1:9" ht="15">
      <c r="A75" s="108" t="s">
        <v>508</v>
      </c>
      <c r="B75" s="1284">
        <v>2800</v>
      </c>
      <c r="C75" s="1292">
        <v>3200</v>
      </c>
      <c r="D75" s="99">
        <f>D76+D77</f>
        <v>3328</v>
      </c>
      <c r="E75" s="100">
        <f>E76+E77</f>
        <v>1770</v>
      </c>
      <c r="F75" s="148">
        <f t="shared" si="2"/>
        <v>1770</v>
      </c>
      <c r="G75" s="620">
        <f>F75*'Меню '!$K$3</f>
        <v>123900</v>
      </c>
      <c r="I75" s="103"/>
    </row>
    <row r="76" spans="1:9" ht="15">
      <c r="A76" s="109" t="s">
        <v>529</v>
      </c>
      <c r="B76" s="1284"/>
      <c r="C76" s="1292"/>
      <c r="D76" s="101">
        <v>2779</v>
      </c>
      <c r="E76" s="102">
        <v>1478</v>
      </c>
      <c r="F76" s="146">
        <f t="shared" si="2"/>
        <v>1478</v>
      </c>
      <c r="G76" s="629">
        <f>F76*'Меню '!$K$3</f>
        <v>103460</v>
      </c>
      <c r="I76" s="103"/>
    </row>
    <row r="77" spans="1:9" ht="15">
      <c r="A77" s="109" t="s">
        <v>727</v>
      </c>
      <c r="B77" s="1284"/>
      <c r="C77" s="1292"/>
      <c r="D77" s="101">
        <v>549</v>
      </c>
      <c r="E77" s="115">
        <v>292</v>
      </c>
      <c r="F77" s="146">
        <f t="shared" si="2"/>
        <v>292</v>
      </c>
      <c r="G77" s="629">
        <f>F77*'Меню '!$K$3</f>
        <v>20440</v>
      </c>
      <c r="I77" s="103"/>
    </row>
    <row r="78" spans="1:9" ht="15">
      <c r="A78" s="526" t="s">
        <v>508</v>
      </c>
      <c r="B78" s="1290">
        <v>3600</v>
      </c>
      <c r="C78" s="1294">
        <v>4000</v>
      </c>
      <c r="D78" s="537">
        <f>D79+D80</f>
        <v>3384</v>
      </c>
      <c r="E78" s="527">
        <f>E79+E80</f>
        <v>1800</v>
      </c>
      <c r="F78" s="529">
        <f t="shared" si="2"/>
        <v>1800</v>
      </c>
      <c r="G78" s="620">
        <f>F78*'Меню '!$K$3</f>
        <v>126000</v>
      </c>
      <c r="I78" s="103"/>
    </row>
    <row r="79" spans="1:9" ht="15">
      <c r="A79" s="522" t="s">
        <v>530</v>
      </c>
      <c r="B79" s="1290"/>
      <c r="C79" s="1294"/>
      <c r="D79" s="523">
        <v>2835</v>
      </c>
      <c r="E79" s="524">
        <v>1508</v>
      </c>
      <c r="F79" s="525">
        <f t="shared" si="2"/>
        <v>1508</v>
      </c>
      <c r="G79" s="629">
        <f>F79*'Меню '!$K$3</f>
        <v>105560</v>
      </c>
      <c r="I79" s="103"/>
    </row>
    <row r="80" spans="1:9" ht="15">
      <c r="A80" s="522" t="s">
        <v>727</v>
      </c>
      <c r="B80" s="1290"/>
      <c r="C80" s="1294"/>
      <c r="D80" s="523">
        <v>549</v>
      </c>
      <c r="E80" s="524">
        <v>292</v>
      </c>
      <c r="F80" s="525">
        <f t="shared" si="2"/>
        <v>292</v>
      </c>
      <c r="G80" s="629">
        <f>F80*'Меню '!$K$3</f>
        <v>20440</v>
      </c>
      <c r="I80" s="103"/>
    </row>
    <row r="81" spans="1:9" ht="15">
      <c r="A81" s="108" t="s">
        <v>508</v>
      </c>
      <c r="B81" s="1284">
        <v>4500</v>
      </c>
      <c r="C81" s="1292">
        <v>5000</v>
      </c>
      <c r="D81" s="99">
        <f>D82+D83</f>
        <v>3580</v>
      </c>
      <c r="E81" s="100">
        <f>E82+E83</f>
        <v>1904</v>
      </c>
      <c r="F81" s="148">
        <f t="shared" si="2"/>
        <v>1904</v>
      </c>
      <c r="G81" s="620">
        <f>F81*'Меню '!$K$3</f>
        <v>133280</v>
      </c>
      <c r="I81" s="103"/>
    </row>
    <row r="82" spans="1:9" ht="15">
      <c r="A82" s="109" t="s">
        <v>531</v>
      </c>
      <c r="B82" s="1284"/>
      <c r="C82" s="1292"/>
      <c r="D82" s="101">
        <v>3031</v>
      </c>
      <c r="E82" s="102">
        <v>1612</v>
      </c>
      <c r="F82" s="146">
        <f t="shared" si="2"/>
        <v>1612</v>
      </c>
      <c r="G82" s="629">
        <f>F82*'Меню '!$K$3</f>
        <v>112840</v>
      </c>
      <c r="I82" s="103"/>
    </row>
    <row r="83" spans="1:9" ht="15">
      <c r="A83" s="109" t="s">
        <v>727</v>
      </c>
      <c r="B83" s="1284"/>
      <c r="C83" s="1292"/>
      <c r="D83" s="101">
        <v>549</v>
      </c>
      <c r="E83" s="115">
        <v>292</v>
      </c>
      <c r="F83" s="146">
        <f t="shared" si="2"/>
        <v>292</v>
      </c>
      <c r="G83" s="629">
        <f>F83*'Меню '!$K$3</f>
        <v>20440</v>
      </c>
      <c r="I83" s="103"/>
    </row>
    <row r="84" spans="1:9" ht="15">
      <c r="A84" s="526" t="s">
        <v>508</v>
      </c>
      <c r="B84" s="1290">
        <v>5600</v>
      </c>
      <c r="C84" s="1294">
        <v>6300</v>
      </c>
      <c r="D84" s="537">
        <f>D85+D86</f>
        <v>3809</v>
      </c>
      <c r="E84" s="527">
        <f>E85+E86</f>
        <v>2026</v>
      </c>
      <c r="F84" s="529">
        <f t="shared" si="2"/>
        <v>2026</v>
      </c>
      <c r="G84" s="620">
        <f>F84*'Меню '!$K$3</f>
        <v>141820</v>
      </c>
      <c r="I84" s="103"/>
    </row>
    <row r="85" spans="1:9" ht="15">
      <c r="A85" s="522" t="s">
        <v>532</v>
      </c>
      <c r="B85" s="1290"/>
      <c r="C85" s="1294"/>
      <c r="D85" s="523">
        <v>3155</v>
      </c>
      <c r="E85" s="524">
        <v>1678</v>
      </c>
      <c r="F85" s="525">
        <f t="shared" si="2"/>
        <v>1678</v>
      </c>
      <c r="G85" s="629">
        <f>F85*'Меню '!$K$3</f>
        <v>117460</v>
      </c>
      <c r="I85" s="103"/>
    </row>
    <row r="86" spans="1:9" ht="15">
      <c r="A86" s="522" t="s">
        <v>728</v>
      </c>
      <c r="B86" s="1290"/>
      <c r="C86" s="1294"/>
      <c r="D86" s="523">
        <v>654</v>
      </c>
      <c r="E86" s="524">
        <v>348</v>
      </c>
      <c r="F86" s="525">
        <f t="shared" si="2"/>
        <v>348</v>
      </c>
      <c r="G86" s="629">
        <f>F86*'Меню '!$K$3</f>
        <v>24360</v>
      </c>
      <c r="I86" s="103"/>
    </row>
    <row r="87" spans="1:9" ht="15">
      <c r="A87" s="108" t="s">
        <v>508</v>
      </c>
      <c r="B87" s="1284">
        <v>7100</v>
      </c>
      <c r="C87" s="1292">
        <v>8000</v>
      </c>
      <c r="D87" s="99">
        <f>D88+D89</f>
        <v>3948</v>
      </c>
      <c r="E87" s="100">
        <f>E88+E89</f>
        <v>2100</v>
      </c>
      <c r="F87" s="148">
        <f t="shared" si="2"/>
        <v>2100</v>
      </c>
      <c r="G87" s="620">
        <f>F87*'Меню '!$K$3</f>
        <v>147000</v>
      </c>
      <c r="I87" s="103"/>
    </row>
    <row r="88" spans="1:9" ht="15">
      <c r="A88" s="109" t="s">
        <v>527</v>
      </c>
      <c r="B88" s="1284"/>
      <c r="C88" s="1292"/>
      <c r="D88" s="101">
        <v>3294</v>
      </c>
      <c r="E88" s="102">
        <v>1752</v>
      </c>
      <c r="F88" s="146">
        <f t="shared" si="2"/>
        <v>1752</v>
      </c>
      <c r="G88" s="629">
        <f>F88*'Меню '!$K$3</f>
        <v>122640</v>
      </c>
      <c r="I88" s="103"/>
    </row>
    <row r="89" spans="1:9" ht="15">
      <c r="A89" s="109" t="s">
        <v>728</v>
      </c>
      <c r="B89" s="1284"/>
      <c r="C89" s="1292"/>
      <c r="D89" s="101">
        <v>654</v>
      </c>
      <c r="E89" s="115">
        <v>348</v>
      </c>
      <c r="F89" s="146">
        <f t="shared" si="2"/>
        <v>348</v>
      </c>
      <c r="G89" s="629">
        <f>F89*'Меню '!$K$3</f>
        <v>24360</v>
      </c>
      <c r="I89" s="103"/>
    </row>
    <row r="90" spans="1:9" ht="15">
      <c r="A90" s="526" t="s">
        <v>508</v>
      </c>
      <c r="B90" s="1290">
        <v>9000</v>
      </c>
      <c r="C90" s="1286">
        <v>10000</v>
      </c>
      <c r="D90" s="537">
        <f>D91+D92</f>
        <v>4858</v>
      </c>
      <c r="E90" s="527">
        <f>E91+E92</f>
        <v>2584</v>
      </c>
      <c r="F90" s="529">
        <f t="shared" si="2"/>
        <v>2584</v>
      </c>
      <c r="G90" s="620">
        <f>F90*'Меню '!$K$3</f>
        <v>180880</v>
      </c>
      <c r="I90" s="103"/>
    </row>
    <row r="91" spans="1:9" ht="15">
      <c r="A91" s="522" t="s">
        <v>526</v>
      </c>
      <c r="B91" s="1290"/>
      <c r="C91" s="1287"/>
      <c r="D91" s="523">
        <v>3986</v>
      </c>
      <c r="E91" s="524">
        <v>2120</v>
      </c>
      <c r="F91" s="525">
        <f t="shared" si="2"/>
        <v>2120</v>
      </c>
      <c r="G91" s="629">
        <f>F91*'Меню '!$K$3</f>
        <v>148400</v>
      </c>
      <c r="I91" s="103"/>
    </row>
    <row r="92" spans="1:9" ht="15">
      <c r="A92" s="522" t="s">
        <v>729</v>
      </c>
      <c r="B92" s="1290"/>
      <c r="C92" s="1288"/>
      <c r="D92" s="523">
        <v>872</v>
      </c>
      <c r="E92" s="524">
        <v>464</v>
      </c>
      <c r="F92" s="525">
        <f t="shared" si="2"/>
        <v>464</v>
      </c>
      <c r="G92" s="629">
        <f>F92*'Меню '!$K$3</f>
        <v>32480</v>
      </c>
      <c r="I92" s="103"/>
    </row>
    <row r="93" spans="1:9" ht="15">
      <c r="A93" s="108" t="s">
        <v>508</v>
      </c>
      <c r="B93" s="1284">
        <v>11200</v>
      </c>
      <c r="C93" s="1292">
        <v>12500</v>
      </c>
      <c r="D93" s="99">
        <f>D94+D95</f>
        <v>5542</v>
      </c>
      <c r="E93" s="100">
        <f>E94+E95</f>
        <v>2948</v>
      </c>
      <c r="F93" s="148">
        <f t="shared" si="2"/>
        <v>2948</v>
      </c>
      <c r="G93" s="620">
        <f>F93*'Меню '!$K$3</f>
        <v>206360</v>
      </c>
      <c r="I93" s="103"/>
    </row>
    <row r="94" spans="1:9" ht="15">
      <c r="A94" s="109" t="s">
        <v>525</v>
      </c>
      <c r="B94" s="1284"/>
      <c r="C94" s="1292"/>
      <c r="D94" s="101">
        <v>4670</v>
      </c>
      <c r="E94" s="102">
        <v>2484</v>
      </c>
      <c r="F94" s="146">
        <f t="shared" si="2"/>
        <v>2484</v>
      </c>
      <c r="G94" s="629">
        <f>F94*'Меню '!$K$3</f>
        <v>173880</v>
      </c>
      <c r="I94" s="103"/>
    </row>
    <row r="95" spans="1:9" ht="15">
      <c r="A95" s="109" t="s">
        <v>729</v>
      </c>
      <c r="B95" s="1284"/>
      <c r="C95" s="1292"/>
      <c r="D95" s="101">
        <v>872</v>
      </c>
      <c r="E95" s="115">
        <v>464</v>
      </c>
      <c r="F95" s="146">
        <f t="shared" si="2"/>
        <v>464</v>
      </c>
      <c r="G95" s="629">
        <f>F95*'Меню '!$K$3</f>
        <v>32480</v>
      </c>
      <c r="I95" s="103"/>
    </row>
    <row r="96" spans="1:9" ht="15">
      <c r="A96" s="543" t="s">
        <v>508</v>
      </c>
      <c r="B96" s="1290">
        <v>14000</v>
      </c>
      <c r="C96" s="1294">
        <v>16000</v>
      </c>
      <c r="D96" s="537">
        <f>D97+D98</f>
        <v>6155</v>
      </c>
      <c r="E96" s="527">
        <f>E97+E98</f>
        <v>3274</v>
      </c>
      <c r="F96" s="529">
        <f t="shared" si="2"/>
        <v>3274</v>
      </c>
      <c r="G96" s="620">
        <f>F96*'Меню '!$K$3</f>
        <v>229180</v>
      </c>
      <c r="I96" s="103"/>
    </row>
    <row r="97" spans="1:9" ht="15">
      <c r="A97" s="530" t="s">
        <v>524</v>
      </c>
      <c r="B97" s="1290"/>
      <c r="C97" s="1294"/>
      <c r="D97" s="544">
        <v>4805</v>
      </c>
      <c r="E97" s="524">
        <v>2556</v>
      </c>
      <c r="F97" s="525">
        <f t="shared" si="2"/>
        <v>2556</v>
      </c>
      <c r="G97" s="629">
        <f>F97*'Меню '!$K$3</f>
        <v>178920</v>
      </c>
      <c r="I97" s="103"/>
    </row>
    <row r="98" spans="1:9" ht="15.75" thickBot="1">
      <c r="A98" s="531" t="s">
        <v>730</v>
      </c>
      <c r="B98" s="1293"/>
      <c r="C98" s="1286"/>
      <c r="D98" s="532">
        <v>1350</v>
      </c>
      <c r="E98" s="533">
        <v>718</v>
      </c>
      <c r="F98" s="534">
        <f t="shared" si="2"/>
        <v>718</v>
      </c>
      <c r="G98" s="629">
        <f>F98*'Меню '!$K$3</f>
        <v>50260</v>
      </c>
      <c r="I98" s="103"/>
    </row>
    <row r="99" spans="1:9" ht="15" customHeight="1" thickBot="1">
      <c r="A99" s="1262" t="s">
        <v>467</v>
      </c>
      <c r="B99" s="1263"/>
      <c r="C99" s="1263"/>
      <c r="D99" s="1263"/>
      <c r="E99" s="1263"/>
      <c r="F99" s="1264"/>
      <c r="G99" s="620">
        <f>F99*'Меню '!$K$3</f>
        <v>0</v>
      </c>
      <c r="I99" s="103"/>
    </row>
    <row r="100" spans="1:9" ht="15">
      <c r="A100" s="518" t="s">
        <v>508</v>
      </c>
      <c r="B100" s="1289">
        <v>2200</v>
      </c>
      <c r="C100" s="1287">
        <v>2500</v>
      </c>
      <c r="D100" s="541">
        <f>D101+D102</f>
        <v>3738</v>
      </c>
      <c r="E100" s="519">
        <f>E101+E102</f>
        <v>1988</v>
      </c>
      <c r="F100" s="521">
        <f t="shared" si="2"/>
        <v>1988</v>
      </c>
      <c r="G100" s="620">
        <f>F100*'Меню '!$K$3</f>
        <v>139160</v>
      </c>
      <c r="I100" s="103"/>
    </row>
    <row r="101" spans="1:9" ht="15">
      <c r="A101" s="522" t="s">
        <v>520</v>
      </c>
      <c r="B101" s="1290"/>
      <c r="C101" s="1287"/>
      <c r="D101" s="523">
        <v>3136</v>
      </c>
      <c r="E101" s="524">
        <v>1668</v>
      </c>
      <c r="F101" s="525">
        <f t="shared" si="2"/>
        <v>1668</v>
      </c>
      <c r="G101" s="629">
        <f>F101*'Меню '!$K$3</f>
        <v>116760</v>
      </c>
      <c r="I101" s="103"/>
    </row>
    <row r="102" spans="1:9" ht="15">
      <c r="A102" s="522" t="s">
        <v>208</v>
      </c>
      <c r="B102" s="1290"/>
      <c r="C102" s="1288"/>
      <c r="D102" s="523">
        <v>602</v>
      </c>
      <c r="E102" s="524">
        <v>320</v>
      </c>
      <c r="F102" s="525">
        <f t="shared" si="2"/>
        <v>320</v>
      </c>
      <c r="G102" s="629">
        <f>F102*'Меню '!$K$3</f>
        <v>22400</v>
      </c>
      <c r="I102" s="103"/>
    </row>
    <row r="103" spans="1:9" ht="15">
      <c r="A103" s="108" t="s">
        <v>508</v>
      </c>
      <c r="B103" s="1284">
        <v>2800</v>
      </c>
      <c r="C103" s="1274">
        <v>3200</v>
      </c>
      <c r="D103" s="99">
        <f>D104+D105</f>
        <v>3851</v>
      </c>
      <c r="E103" s="100">
        <f>E104+E105</f>
        <v>2048</v>
      </c>
      <c r="F103" s="148">
        <f t="shared" si="2"/>
        <v>2048</v>
      </c>
      <c r="G103" s="620">
        <f>F103*'Меню '!$K$3</f>
        <v>143360</v>
      </c>
      <c r="I103" s="103"/>
    </row>
    <row r="104" spans="1:9" ht="15">
      <c r="A104" s="109" t="s">
        <v>521</v>
      </c>
      <c r="B104" s="1284"/>
      <c r="C104" s="1275"/>
      <c r="D104" s="101">
        <v>3249</v>
      </c>
      <c r="E104" s="115">
        <v>1728</v>
      </c>
      <c r="F104" s="146">
        <f aca="true" t="shared" si="3" ref="F104:F123">E104*(1-F$4)</f>
        <v>1728</v>
      </c>
      <c r="G104" s="629">
        <f>F104*'Меню '!$K$3</f>
        <v>120960</v>
      </c>
      <c r="I104" s="103"/>
    </row>
    <row r="105" spans="1:9" ht="15">
      <c r="A105" s="109" t="s">
        <v>208</v>
      </c>
      <c r="B105" s="1284"/>
      <c r="C105" s="1291"/>
      <c r="D105" s="523">
        <v>602</v>
      </c>
      <c r="E105" s="524">
        <v>320</v>
      </c>
      <c r="F105" s="146">
        <f t="shared" si="3"/>
        <v>320</v>
      </c>
      <c r="G105" s="629">
        <f>F105*'Меню '!$K$3</f>
        <v>22400</v>
      </c>
      <c r="I105" s="103"/>
    </row>
    <row r="106" spans="1:9" ht="15">
      <c r="A106" s="526" t="s">
        <v>508</v>
      </c>
      <c r="B106" s="1290">
        <v>3600</v>
      </c>
      <c r="C106" s="1286">
        <v>4000</v>
      </c>
      <c r="D106" s="537">
        <f>D107+D108</f>
        <v>3873</v>
      </c>
      <c r="E106" s="527">
        <f>E107+E108</f>
        <v>2060</v>
      </c>
      <c r="F106" s="529">
        <f t="shared" si="3"/>
        <v>2060</v>
      </c>
      <c r="G106" s="620">
        <f>F106*'Меню '!$K$3</f>
        <v>144200</v>
      </c>
      <c r="I106" s="103"/>
    </row>
    <row r="107" spans="1:9" ht="15">
      <c r="A107" s="522" t="s">
        <v>522</v>
      </c>
      <c r="B107" s="1290"/>
      <c r="C107" s="1287"/>
      <c r="D107" s="523">
        <v>3271</v>
      </c>
      <c r="E107" s="524">
        <v>1740</v>
      </c>
      <c r="F107" s="525">
        <f t="shared" si="3"/>
        <v>1740</v>
      </c>
      <c r="G107" s="629">
        <f>F107*'Меню '!$K$3</f>
        <v>121800</v>
      </c>
      <c r="I107" s="103"/>
    </row>
    <row r="108" spans="1:9" ht="15">
      <c r="A108" s="522" t="s">
        <v>208</v>
      </c>
      <c r="B108" s="1290"/>
      <c r="C108" s="1288"/>
      <c r="D108" s="523">
        <v>602</v>
      </c>
      <c r="E108" s="524">
        <v>320</v>
      </c>
      <c r="F108" s="525">
        <f t="shared" si="3"/>
        <v>320</v>
      </c>
      <c r="G108" s="629">
        <f>F108*'Меню '!$K$3</f>
        <v>22400</v>
      </c>
      <c r="I108" s="103"/>
    </row>
    <row r="109" spans="1:9" ht="15">
      <c r="A109" s="111" t="s">
        <v>508</v>
      </c>
      <c r="B109" s="1284">
        <v>4500</v>
      </c>
      <c r="C109" s="1274">
        <v>5000</v>
      </c>
      <c r="D109" s="99">
        <f>D110+D111</f>
        <v>4009</v>
      </c>
      <c r="E109" s="100">
        <f>E110+E111</f>
        <v>2132</v>
      </c>
      <c r="F109" s="148">
        <f t="shared" si="3"/>
        <v>2132</v>
      </c>
      <c r="G109" s="620">
        <f>F109*'Меню '!$K$3</f>
        <v>149240</v>
      </c>
      <c r="I109" s="103"/>
    </row>
    <row r="110" spans="1:9" ht="15">
      <c r="A110" s="110" t="s">
        <v>523</v>
      </c>
      <c r="B110" s="1284"/>
      <c r="C110" s="1275"/>
      <c r="D110" s="101">
        <v>3407</v>
      </c>
      <c r="E110" s="115">
        <v>1812</v>
      </c>
      <c r="F110" s="146">
        <f t="shared" si="3"/>
        <v>1812</v>
      </c>
      <c r="G110" s="629">
        <f>F110*'Меню '!$K$3</f>
        <v>126840</v>
      </c>
      <c r="I110" s="103"/>
    </row>
    <row r="111" spans="1:7" ht="15.75" thickBot="1">
      <c r="A111" s="221" t="s">
        <v>208</v>
      </c>
      <c r="B111" s="1285"/>
      <c r="C111" s="1275"/>
      <c r="D111" s="523">
        <v>602</v>
      </c>
      <c r="E111" s="524">
        <v>320</v>
      </c>
      <c r="F111" s="214">
        <f t="shared" si="3"/>
        <v>320</v>
      </c>
      <c r="G111" s="629">
        <f>F111*'Меню '!$K$3</f>
        <v>22400</v>
      </c>
    </row>
    <row r="112" spans="1:7" ht="15.75" thickBot="1">
      <c r="A112" s="1262" t="s">
        <v>122</v>
      </c>
      <c r="B112" s="1263"/>
      <c r="C112" s="1263"/>
      <c r="D112" s="1263"/>
      <c r="E112" s="1263"/>
      <c r="F112" s="1264"/>
      <c r="G112" s="620">
        <f>F112*'Меню '!$K$3</f>
        <v>0</v>
      </c>
    </row>
    <row r="113" spans="1:7" ht="15">
      <c r="A113" s="215" t="s">
        <v>123</v>
      </c>
      <c r="B113" s="216">
        <v>2200</v>
      </c>
      <c r="C113" s="217">
        <v>2500</v>
      </c>
      <c r="D113" s="218">
        <v>2993</v>
      </c>
      <c r="E113" s="219">
        <v>1592</v>
      </c>
      <c r="F113" s="220">
        <f t="shared" si="3"/>
        <v>1592</v>
      </c>
      <c r="G113" s="620">
        <f>F113*'Меню '!$K$3</f>
        <v>111440</v>
      </c>
    </row>
    <row r="114" spans="1:7" ht="15">
      <c r="A114" s="108" t="s">
        <v>124</v>
      </c>
      <c r="B114" s="59">
        <v>2800</v>
      </c>
      <c r="C114" s="60">
        <v>3200</v>
      </c>
      <c r="D114" s="61">
        <v>3200</v>
      </c>
      <c r="E114" s="77">
        <v>1702</v>
      </c>
      <c r="F114" s="146">
        <f t="shared" si="3"/>
        <v>1702</v>
      </c>
      <c r="G114" s="620">
        <f>F114*'Меню '!$K$3</f>
        <v>119140</v>
      </c>
    </row>
    <row r="115" spans="1:7" ht="15">
      <c r="A115" s="108" t="s">
        <v>125</v>
      </c>
      <c r="B115" s="59">
        <v>3600</v>
      </c>
      <c r="C115" s="60">
        <v>4000</v>
      </c>
      <c r="D115" s="61">
        <v>3226</v>
      </c>
      <c r="E115" s="77">
        <v>1716</v>
      </c>
      <c r="F115" s="146">
        <f t="shared" si="3"/>
        <v>1716</v>
      </c>
      <c r="G115" s="620">
        <f>F115*'Меню '!$K$3</f>
        <v>120120</v>
      </c>
    </row>
    <row r="116" spans="1:7" ht="15">
      <c r="A116" s="108" t="s">
        <v>126</v>
      </c>
      <c r="B116" s="59">
        <v>4500</v>
      </c>
      <c r="C116" s="60">
        <v>5000</v>
      </c>
      <c r="D116" s="61">
        <v>3256</v>
      </c>
      <c r="E116" s="77">
        <v>1732</v>
      </c>
      <c r="F116" s="146">
        <f t="shared" si="3"/>
        <v>1732</v>
      </c>
      <c r="G116" s="620">
        <f>F116*'Меню '!$K$3</f>
        <v>121240</v>
      </c>
    </row>
    <row r="117" spans="1:7" ht="15">
      <c r="A117" s="108" t="s">
        <v>127</v>
      </c>
      <c r="B117" s="59">
        <v>5600</v>
      </c>
      <c r="C117" s="60">
        <v>6300</v>
      </c>
      <c r="D117" s="61">
        <v>3448</v>
      </c>
      <c r="E117" s="77">
        <v>1834</v>
      </c>
      <c r="F117" s="146">
        <f t="shared" si="3"/>
        <v>1834</v>
      </c>
      <c r="G117" s="620">
        <f>F117*'Меню '!$K$3</f>
        <v>128380</v>
      </c>
    </row>
    <row r="118" spans="1:7" ht="15">
      <c r="A118" s="108" t="s">
        <v>128</v>
      </c>
      <c r="B118" s="59">
        <v>7100</v>
      </c>
      <c r="C118" s="60">
        <v>8000</v>
      </c>
      <c r="D118" s="61">
        <v>3625</v>
      </c>
      <c r="E118" s="77">
        <v>1928</v>
      </c>
      <c r="F118" s="146">
        <f t="shared" si="3"/>
        <v>1928</v>
      </c>
      <c r="G118" s="620">
        <f>F118*'Меню '!$K$3</f>
        <v>134960</v>
      </c>
    </row>
    <row r="119" spans="1:7" ht="15">
      <c r="A119" s="108" t="s">
        <v>129</v>
      </c>
      <c r="B119" s="59">
        <v>8000</v>
      </c>
      <c r="C119" s="60">
        <v>9000</v>
      </c>
      <c r="D119" s="61">
        <v>3967</v>
      </c>
      <c r="E119" s="77">
        <v>2110</v>
      </c>
      <c r="F119" s="146">
        <f t="shared" si="3"/>
        <v>2110</v>
      </c>
      <c r="G119" s="620">
        <f>F119*'Меню '!$K$3</f>
        <v>147700</v>
      </c>
    </row>
    <row r="120" spans="1:7" ht="15">
      <c r="A120" s="108" t="s">
        <v>130</v>
      </c>
      <c r="B120" s="59">
        <v>9000</v>
      </c>
      <c r="C120" s="60">
        <v>10000</v>
      </c>
      <c r="D120" s="61">
        <v>4128</v>
      </c>
      <c r="E120" s="77">
        <v>2196</v>
      </c>
      <c r="F120" s="146">
        <f t="shared" si="3"/>
        <v>2196</v>
      </c>
      <c r="G120" s="620">
        <f>F120*'Меню '!$K$3</f>
        <v>153720</v>
      </c>
    </row>
    <row r="121" spans="1:7" ht="15">
      <c r="A121" s="108" t="s">
        <v>131</v>
      </c>
      <c r="B121" s="59">
        <v>11200</v>
      </c>
      <c r="C121" s="60">
        <v>12500</v>
      </c>
      <c r="D121" s="61">
        <v>4504</v>
      </c>
      <c r="E121" s="77">
        <v>2396</v>
      </c>
      <c r="F121" s="146">
        <f t="shared" si="3"/>
        <v>2396</v>
      </c>
      <c r="G121" s="620">
        <f>F121*'Меню '!$K$3</f>
        <v>167720</v>
      </c>
    </row>
    <row r="122" spans="1:7" ht="15">
      <c r="A122" s="108" t="s">
        <v>132</v>
      </c>
      <c r="B122" s="59">
        <v>14000</v>
      </c>
      <c r="C122" s="60">
        <v>16000</v>
      </c>
      <c r="D122" s="61">
        <v>4873</v>
      </c>
      <c r="E122" s="77">
        <v>2592</v>
      </c>
      <c r="F122" s="146">
        <f t="shared" si="3"/>
        <v>2592</v>
      </c>
      <c r="G122" s="620">
        <f>F122*'Меню '!$K$3</f>
        <v>181440</v>
      </c>
    </row>
    <row r="123" spans="1:7" ht="15.75" thickBot="1">
      <c r="A123" s="209" t="s">
        <v>133</v>
      </c>
      <c r="B123" s="210">
        <v>16000</v>
      </c>
      <c r="C123" s="211">
        <v>18000</v>
      </c>
      <c r="D123" s="212">
        <v>5339</v>
      </c>
      <c r="E123" s="213">
        <v>2840</v>
      </c>
      <c r="F123" s="214">
        <f t="shared" si="3"/>
        <v>2840</v>
      </c>
      <c r="G123" s="620">
        <f>F123*'Меню '!$K$3</f>
        <v>198800</v>
      </c>
    </row>
    <row r="124" spans="1:7" ht="15.75" thickBot="1">
      <c r="A124" s="1262" t="s">
        <v>134</v>
      </c>
      <c r="B124" s="1263"/>
      <c r="C124" s="1263"/>
      <c r="D124" s="1263"/>
      <c r="E124" s="1263"/>
      <c r="F124" s="1264"/>
      <c r="G124" s="620">
        <f>F124*'Меню '!$K$3</f>
        <v>0</v>
      </c>
    </row>
    <row r="125" spans="1:7" ht="15">
      <c r="A125" s="215" t="s">
        <v>135</v>
      </c>
      <c r="B125" s="216">
        <v>2200</v>
      </c>
      <c r="C125" s="217">
        <v>2500</v>
      </c>
      <c r="D125" s="218">
        <v>2846</v>
      </c>
      <c r="E125" s="219">
        <v>1514</v>
      </c>
      <c r="F125" s="220">
        <f aca="true" t="shared" si="4" ref="F125:F135">E125*(1-F$4)</f>
        <v>1514</v>
      </c>
      <c r="G125" s="620">
        <f>F125*'Меню '!$K$3</f>
        <v>105980</v>
      </c>
    </row>
    <row r="126" spans="1:7" ht="15">
      <c r="A126" s="108" t="s">
        <v>136</v>
      </c>
      <c r="B126" s="59">
        <v>2800</v>
      </c>
      <c r="C126" s="60">
        <v>3200</v>
      </c>
      <c r="D126" s="61">
        <v>3046</v>
      </c>
      <c r="E126" s="77">
        <v>1620</v>
      </c>
      <c r="F126" s="146">
        <f t="shared" si="4"/>
        <v>1620</v>
      </c>
      <c r="G126" s="620">
        <f>F126*'Меню '!$K$3</f>
        <v>113400</v>
      </c>
    </row>
    <row r="127" spans="1:7" ht="15">
      <c r="A127" s="108" t="s">
        <v>137</v>
      </c>
      <c r="B127" s="59">
        <v>3600</v>
      </c>
      <c r="C127" s="60">
        <v>4000</v>
      </c>
      <c r="D127" s="61">
        <v>3072</v>
      </c>
      <c r="E127" s="77">
        <v>1634</v>
      </c>
      <c r="F127" s="146">
        <f t="shared" si="4"/>
        <v>1634</v>
      </c>
      <c r="G127" s="620">
        <f>F127*'Меню '!$K$3</f>
        <v>114380</v>
      </c>
    </row>
    <row r="128" spans="1:7" ht="15">
      <c r="A128" s="108" t="s">
        <v>138</v>
      </c>
      <c r="B128" s="59">
        <v>4500</v>
      </c>
      <c r="C128" s="60">
        <v>5000</v>
      </c>
      <c r="D128" s="61">
        <v>3098</v>
      </c>
      <c r="E128" s="77">
        <v>1648</v>
      </c>
      <c r="F128" s="146">
        <f t="shared" si="4"/>
        <v>1648</v>
      </c>
      <c r="G128" s="620">
        <f>F128*'Меню '!$K$3</f>
        <v>115360</v>
      </c>
    </row>
    <row r="129" spans="1:7" ht="15">
      <c r="A129" s="108" t="s">
        <v>139</v>
      </c>
      <c r="B129" s="59">
        <v>5600</v>
      </c>
      <c r="C129" s="60">
        <v>6300</v>
      </c>
      <c r="D129" s="61">
        <v>3282</v>
      </c>
      <c r="E129" s="77">
        <v>1746</v>
      </c>
      <c r="F129" s="146">
        <f t="shared" si="4"/>
        <v>1746</v>
      </c>
      <c r="G129" s="620">
        <f>F129*'Меню '!$K$3</f>
        <v>122220</v>
      </c>
    </row>
    <row r="130" spans="1:7" ht="15">
      <c r="A130" s="108" t="s">
        <v>140</v>
      </c>
      <c r="B130" s="59">
        <v>7100</v>
      </c>
      <c r="C130" s="60">
        <v>8000</v>
      </c>
      <c r="D130" s="61">
        <v>3455</v>
      </c>
      <c r="E130" s="77">
        <v>1838</v>
      </c>
      <c r="F130" s="146">
        <f t="shared" si="4"/>
        <v>1838</v>
      </c>
      <c r="G130" s="620">
        <f>F130*'Меню '!$K$3</f>
        <v>128660</v>
      </c>
    </row>
    <row r="131" spans="1:7" ht="15">
      <c r="A131" s="108" t="s">
        <v>141</v>
      </c>
      <c r="B131" s="59">
        <v>8000</v>
      </c>
      <c r="C131" s="60">
        <v>9000</v>
      </c>
      <c r="D131" s="61">
        <v>3775</v>
      </c>
      <c r="E131" s="77">
        <v>2008</v>
      </c>
      <c r="F131" s="146">
        <f t="shared" si="4"/>
        <v>2008</v>
      </c>
      <c r="G131" s="620">
        <f>F131*'Меню '!$K$3</f>
        <v>140560</v>
      </c>
    </row>
    <row r="132" spans="1:7" ht="15">
      <c r="A132" s="108" t="s">
        <v>142</v>
      </c>
      <c r="B132" s="59">
        <v>9000</v>
      </c>
      <c r="C132" s="60">
        <v>10000</v>
      </c>
      <c r="D132" s="61">
        <v>3933</v>
      </c>
      <c r="E132" s="77">
        <v>2092</v>
      </c>
      <c r="F132" s="146">
        <f t="shared" si="4"/>
        <v>2092</v>
      </c>
      <c r="G132" s="620">
        <f>F132*'Меню '!$K$3</f>
        <v>146440</v>
      </c>
    </row>
    <row r="133" spans="1:7" ht="15">
      <c r="A133" s="108" t="s">
        <v>143</v>
      </c>
      <c r="B133" s="59">
        <v>11200</v>
      </c>
      <c r="C133" s="60">
        <v>12500</v>
      </c>
      <c r="D133" s="61">
        <v>4286</v>
      </c>
      <c r="E133" s="77">
        <v>2280</v>
      </c>
      <c r="F133" s="146">
        <f t="shared" si="4"/>
        <v>2280</v>
      </c>
      <c r="G133" s="620">
        <f>F133*'Меню '!$K$3</f>
        <v>159600</v>
      </c>
    </row>
    <row r="134" spans="1:7" ht="15">
      <c r="A134" s="108" t="s">
        <v>144</v>
      </c>
      <c r="B134" s="59">
        <v>14000</v>
      </c>
      <c r="C134" s="60">
        <v>16000</v>
      </c>
      <c r="D134" s="61">
        <v>4644</v>
      </c>
      <c r="E134" s="77">
        <v>2470</v>
      </c>
      <c r="F134" s="146">
        <f t="shared" si="4"/>
        <v>2470</v>
      </c>
      <c r="G134" s="620">
        <f>F134*'Меню '!$K$3</f>
        <v>172900</v>
      </c>
    </row>
    <row r="135" spans="1:7" ht="15.75" thickBot="1">
      <c r="A135" s="209" t="s">
        <v>145</v>
      </c>
      <c r="B135" s="210">
        <v>16000</v>
      </c>
      <c r="C135" s="211">
        <v>18000</v>
      </c>
      <c r="D135" s="212">
        <v>5087</v>
      </c>
      <c r="E135" s="213">
        <v>2706</v>
      </c>
      <c r="F135" s="214">
        <f t="shared" si="4"/>
        <v>2706</v>
      </c>
      <c r="G135" s="620">
        <f>F135*'Меню '!$K$3</f>
        <v>189420</v>
      </c>
    </row>
    <row r="136" spans="1:7" ht="15.75" thickBot="1">
      <c r="A136" s="1262" t="s">
        <v>146</v>
      </c>
      <c r="B136" s="1263"/>
      <c r="C136" s="1263"/>
      <c r="D136" s="1263"/>
      <c r="E136" s="1263"/>
      <c r="F136" s="1264"/>
      <c r="G136" s="620">
        <f>F136*'Меню '!$K$3</f>
        <v>0</v>
      </c>
    </row>
    <row r="137" spans="1:7" ht="15">
      <c r="A137" s="215" t="s">
        <v>147</v>
      </c>
      <c r="B137" s="216">
        <v>1700</v>
      </c>
      <c r="C137" s="217">
        <v>1900</v>
      </c>
      <c r="D137" s="218">
        <v>2955</v>
      </c>
      <c r="E137" s="219">
        <v>1572</v>
      </c>
      <c r="F137" s="220">
        <f>E137*(1-F$4)</f>
        <v>1572</v>
      </c>
      <c r="G137" s="620">
        <f>F137*'Меню '!$K$3</f>
        <v>110040</v>
      </c>
    </row>
    <row r="138" spans="1:7" ht="15">
      <c r="A138" s="108" t="s">
        <v>148</v>
      </c>
      <c r="B138" s="59">
        <v>2200</v>
      </c>
      <c r="C138" s="60">
        <v>2500</v>
      </c>
      <c r="D138" s="61">
        <v>3034</v>
      </c>
      <c r="E138" s="77">
        <v>1614</v>
      </c>
      <c r="F138" s="146">
        <f>E138*(1-F$4)</f>
        <v>1614</v>
      </c>
      <c r="G138" s="620">
        <f>F138*'Меню '!$K$3</f>
        <v>112980</v>
      </c>
    </row>
    <row r="139" spans="1:7" ht="15">
      <c r="A139" s="108" t="s">
        <v>149</v>
      </c>
      <c r="B139" s="59">
        <v>2800</v>
      </c>
      <c r="C139" s="60">
        <v>3200</v>
      </c>
      <c r="D139" s="61">
        <v>3249</v>
      </c>
      <c r="E139" s="77">
        <v>1728</v>
      </c>
      <c r="F139" s="146">
        <f>E139*(1-F$4)</f>
        <v>1728</v>
      </c>
      <c r="G139" s="620">
        <f>F139*'Меню '!$K$3</f>
        <v>120960</v>
      </c>
    </row>
    <row r="140" spans="1:7" ht="15">
      <c r="A140" s="108" t="s">
        <v>150</v>
      </c>
      <c r="B140" s="59">
        <v>3600</v>
      </c>
      <c r="C140" s="60">
        <v>4000</v>
      </c>
      <c r="D140" s="61">
        <v>3271</v>
      </c>
      <c r="E140" s="77">
        <v>1740</v>
      </c>
      <c r="F140" s="146">
        <f aca="true" t="shared" si="5" ref="F140:F204">E140*(1-F$4)</f>
        <v>1740</v>
      </c>
      <c r="G140" s="620">
        <f>F140*'Меню '!$K$3</f>
        <v>121800</v>
      </c>
    </row>
    <row r="141" spans="1:7" ht="15">
      <c r="A141" s="108" t="s">
        <v>151</v>
      </c>
      <c r="B141" s="59">
        <v>4500</v>
      </c>
      <c r="C141" s="60">
        <v>5000</v>
      </c>
      <c r="D141" s="61">
        <v>3301</v>
      </c>
      <c r="E141" s="77">
        <v>1756</v>
      </c>
      <c r="F141" s="146">
        <f t="shared" si="5"/>
        <v>1756</v>
      </c>
      <c r="G141" s="620">
        <f>F141*'Меню '!$K$3</f>
        <v>122920</v>
      </c>
    </row>
    <row r="142" spans="1:7" ht="15">
      <c r="A142" s="108" t="s">
        <v>152</v>
      </c>
      <c r="B142" s="59">
        <v>5600</v>
      </c>
      <c r="C142" s="60">
        <v>6300</v>
      </c>
      <c r="D142" s="61">
        <v>3497</v>
      </c>
      <c r="E142" s="77">
        <v>1860</v>
      </c>
      <c r="F142" s="146">
        <f t="shared" si="5"/>
        <v>1860</v>
      </c>
      <c r="G142" s="620">
        <f>F142*'Меню '!$K$3</f>
        <v>130200</v>
      </c>
    </row>
    <row r="143" spans="1:7" ht="15.75" thickBot="1">
      <c r="A143" s="209" t="s">
        <v>153</v>
      </c>
      <c r="B143" s="210">
        <v>7100</v>
      </c>
      <c r="C143" s="211">
        <v>8000</v>
      </c>
      <c r="D143" s="212">
        <v>3681</v>
      </c>
      <c r="E143" s="213">
        <v>1958</v>
      </c>
      <c r="F143" s="214">
        <f t="shared" si="5"/>
        <v>1958</v>
      </c>
      <c r="G143" s="620">
        <f>F143*'Меню '!$K$3</f>
        <v>137060</v>
      </c>
    </row>
    <row r="144" spans="1:7" ht="15.75" thickBot="1">
      <c r="A144" s="1262" t="s">
        <v>146</v>
      </c>
      <c r="B144" s="1263"/>
      <c r="C144" s="1263"/>
      <c r="D144" s="1263"/>
      <c r="E144" s="1263"/>
      <c r="F144" s="1264"/>
      <c r="G144" s="620">
        <f>F144*'Меню '!$K$3</f>
        <v>0</v>
      </c>
    </row>
    <row r="145" spans="1:7" ht="15">
      <c r="A145" s="215" t="s">
        <v>419</v>
      </c>
      <c r="B145" s="216">
        <v>1700</v>
      </c>
      <c r="C145" s="217">
        <v>1900</v>
      </c>
      <c r="D145" s="218">
        <v>2888</v>
      </c>
      <c r="E145" s="219">
        <v>1536</v>
      </c>
      <c r="F145" s="220">
        <f t="shared" si="5"/>
        <v>1536</v>
      </c>
      <c r="G145" s="620">
        <f>F145*'Меню '!$K$3</f>
        <v>107520</v>
      </c>
    </row>
    <row r="146" spans="1:7" ht="15">
      <c r="A146" s="108" t="s">
        <v>420</v>
      </c>
      <c r="B146" s="59">
        <v>2200</v>
      </c>
      <c r="C146" s="60">
        <v>2500</v>
      </c>
      <c r="D146" s="61">
        <v>2974</v>
      </c>
      <c r="E146" s="77">
        <v>1582</v>
      </c>
      <c r="F146" s="113">
        <f t="shared" si="5"/>
        <v>1582</v>
      </c>
      <c r="G146" s="620">
        <f>F146*'Меню '!$K$3</f>
        <v>110740</v>
      </c>
    </row>
    <row r="147" spans="1:7" ht="15">
      <c r="A147" s="108" t="s">
        <v>421</v>
      </c>
      <c r="B147" s="59">
        <v>2800</v>
      </c>
      <c r="C147" s="60">
        <v>3200</v>
      </c>
      <c r="D147" s="61">
        <v>3185</v>
      </c>
      <c r="E147" s="77">
        <v>1694</v>
      </c>
      <c r="F147" s="113">
        <f t="shared" si="5"/>
        <v>1694</v>
      </c>
      <c r="G147" s="620">
        <f>F147*'Меню '!$K$3</f>
        <v>118580</v>
      </c>
    </row>
    <row r="148" spans="1:7" ht="15">
      <c r="A148" s="108" t="s">
        <v>422</v>
      </c>
      <c r="B148" s="59">
        <v>3600</v>
      </c>
      <c r="C148" s="60">
        <v>4000</v>
      </c>
      <c r="D148" s="61">
        <v>3211</v>
      </c>
      <c r="E148" s="77">
        <v>1708</v>
      </c>
      <c r="F148" s="113">
        <f t="shared" si="5"/>
        <v>1708</v>
      </c>
      <c r="G148" s="620">
        <f>F148*'Меню '!$K$3</f>
        <v>119560</v>
      </c>
    </row>
    <row r="149" spans="1:7" ht="15">
      <c r="A149" s="108" t="s">
        <v>423</v>
      </c>
      <c r="B149" s="59">
        <v>4500</v>
      </c>
      <c r="C149" s="60">
        <v>5000</v>
      </c>
      <c r="D149" s="61">
        <v>3237</v>
      </c>
      <c r="E149" s="77">
        <v>1722</v>
      </c>
      <c r="F149" s="146">
        <f t="shared" si="5"/>
        <v>1722</v>
      </c>
      <c r="G149" s="620">
        <f>F149*'Меню '!$K$3</f>
        <v>120540</v>
      </c>
    </row>
    <row r="150" spans="1:7" ht="15">
      <c r="A150" s="108" t="s">
        <v>424</v>
      </c>
      <c r="B150" s="59">
        <v>5600</v>
      </c>
      <c r="C150" s="60">
        <v>6300</v>
      </c>
      <c r="D150" s="61">
        <v>3425</v>
      </c>
      <c r="E150" s="77">
        <v>1822</v>
      </c>
      <c r="F150" s="146">
        <f t="shared" si="5"/>
        <v>1822</v>
      </c>
      <c r="G150" s="620">
        <f>F150*'Меню '!$K$3</f>
        <v>127540</v>
      </c>
    </row>
    <row r="151" spans="1:7" ht="15.75" thickBot="1">
      <c r="A151" s="209" t="s">
        <v>425</v>
      </c>
      <c r="B151" s="210">
        <v>7100</v>
      </c>
      <c r="C151" s="211">
        <v>8000</v>
      </c>
      <c r="D151" s="212">
        <v>3606</v>
      </c>
      <c r="E151" s="213">
        <v>1918</v>
      </c>
      <c r="F151" s="214">
        <f t="shared" si="5"/>
        <v>1918</v>
      </c>
      <c r="G151" s="620">
        <f>F151*'Меню '!$K$3</f>
        <v>134260</v>
      </c>
    </row>
    <row r="152" spans="1:7" ht="15.75" thickBot="1">
      <c r="A152" s="1262" t="s">
        <v>154</v>
      </c>
      <c r="B152" s="1263"/>
      <c r="C152" s="1263"/>
      <c r="D152" s="1263"/>
      <c r="E152" s="1263"/>
      <c r="F152" s="1264"/>
      <c r="G152" s="620">
        <f>F152*'Меню '!$K$3</f>
        <v>0</v>
      </c>
    </row>
    <row r="153" spans="1:7" ht="15">
      <c r="A153" s="215" t="s">
        <v>155</v>
      </c>
      <c r="B153" s="216">
        <v>4500</v>
      </c>
      <c r="C153" s="217">
        <v>5000</v>
      </c>
      <c r="D153" s="218">
        <v>3407</v>
      </c>
      <c r="E153" s="219">
        <v>1812</v>
      </c>
      <c r="F153" s="220">
        <f t="shared" si="5"/>
        <v>1812</v>
      </c>
      <c r="G153" s="620">
        <f>F153*'Меню '!$K$3</f>
        <v>126840</v>
      </c>
    </row>
    <row r="154" spans="1:7" ht="15">
      <c r="A154" s="108" t="s">
        <v>156</v>
      </c>
      <c r="B154" s="59">
        <v>5600</v>
      </c>
      <c r="C154" s="60">
        <v>6300</v>
      </c>
      <c r="D154" s="61">
        <v>3512</v>
      </c>
      <c r="E154" s="77">
        <v>1868</v>
      </c>
      <c r="F154" s="146">
        <f t="shared" si="5"/>
        <v>1868</v>
      </c>
      <c r="G154" s="620">
        <f>F154*'Меню '!$K$3</f>
        <v>130760</v>
      </c>
    </row>
    <row r="155" spans="1:7" ht="15">
      <c r="A155" s="108" t="s">
        <v>157</v>
      </c>
      <c r="B155" s="59">
        <v>7100</v>
      </c>
      <c r="C155" s="60">
        <v>8000</v>
      </c>
      <c r="D155" s="61">
        <v>3715</v>
      </c>
      <c r="E155" s="77">
        <v>1976</v>
      </c>
      <c r="F155" s="146">
        <f t="shared" si="5"/>
        <v>1976</v>
      </c>
      <c r="G155" s="620">
        <f>F155*'Меню '!$K$3</f>
        <v>138320</v>
      </c>
    </row>
    <row r="156" spans="1:7" ht="15">
      <c r="A156" s="108" t="s">
        <v>158</v>
      </c>
      <c r="B156" s="59">
        <v>8000</v>
      </c>
      <c r="C156" s="60">
        <v>9000</v>
      </c>
      <c r="D156" s="61">
        <v>3956</v>
      </c>
      <c r="E156" s="77">
        <v>2104</v>
      </c>
      <c r="F156" s="146">
        <f t="shared" si="5"/>
        <v>2104</v>
      </c>
      <c r="G156" s="620">
        <f>F156*'Меню '!$K$3</f>
        <v>147280</v>
      </c>
    </row>
    <row r="157" spans="1:7" ht="15">
      <c r="A157" s="108" t="s">
        <v>159</v>
      </c>
      <c r="B157" s="59">
        <v>9000</v>
      </c>
      <c r="C157" s="60">
        <v>10000</v>
      </c>
      <c r="D157" s="61">
        <v>4128</v>
      </c>
      <c r="E157" s="77">
        <v>2196</v>
      </c>
      <c r="F157" s="146">
        <f t="shared" si="5"/>
        <v>2196</v>
      </c>
      <c r="G157" s="620">
        <f>F157*'Меню '!$K$3</f>
        <v>153720</v>
      </c>
    </row>
    <row r="158" spans="1:7" ht="15">
      <c r="A158" s="108" t="s">
        <v>160</v>
      </c>
      <c r="B158" s="59">
        <v>11200</v>
      </c>
      <c r="C158" s="60">
        <v>12500</v>
      </c>
      <c r="D158" s="61">
        <v>4591</v>
      </c>
      <c r="E158" s="77">
        <v>2442</v>
      </c>
      <c r="F158" s="146">
        <f t="shared" si="5"/>
        <v>2442</v>
      </c>
      <c r="G158" s="620">
        <f>F158*'Меню '!$K$3</f>
        <v>170940</v>
      </c>
    </row>
    <row r="159" spans="1:7" ht="15">
      <c r="A159" s="108" t="s">
        <v>161</v>
      </c>
      <c r="B159" s="59">
        <v>14000</v>
      </c>
      <c r="C159" s="60">
        <v>16000</v>
      </c>
      <c r="D159" s="61">
        <v>4941</v>
      </c>
      <c r="E159" s="77">
        <v>2628</v>
      </c>
      <c r="F159" s="146">
        <f t="shared" si="5"/>
        <v>2628</v>
      </c>
      <c r="G159" s="620">
        <f>F159*'Меню '!$K$3</f>
        <v>183960</v>
      </c>
    </row>
    <row r="160" spans="1:7" ht="15">
      <c r="A160" s="108" t="s">
        <v>162</v>
      </c>
      <c r="B160" s="59">
        <v>16000</v>
      </c>
      <c r="C160" s="60">
        <v>18000</v>
      </c>
      <c r="D160" s="61">
        <v>5110</v>
      </c>
      <c r="E160" s="77">
        <v>2718</v>
      </c>
      <c r="F160" s="146">
        <f t="shared" si="5"/>
        <v>2718</v>
      </c>
      <c r="G160" s="620">
        <f>F160*'Меню '!$K$3</f>
        <v>190260</v>
      </c>
    </row>
    <row r="161" spans="1:7" ht="15">
      <c r="A161" s="108" t="s">
        <v>163</v>
      </c>
      <c r="B161" s="59">
        <v>22400</v>
      </c>
      <c r="C161" s="60">
        <v>25000</v>
      </c>
      <c r="D161" s="61">
        <v>6715</v>
      </c>
      <c r="E161" s="77">
        <v>3572</v>
      </c>
      <c r="F161" s="146">
        <f t="shared" si="5"/>
        <v>3572</v>
      </c>
      <c r="G161" s="620">
        <f>F161*'Меню '!$K$3</f>
        <v>250040</v>
      </c>
    </row>
    <row r="162" spans="1:7" ht="15">
      <c r="A162" s="108" t="s">
        <v>164</v>
      </c>
      <c r="B162" s="59">
        <v>28000</v>
      </c>
      <c r="C162" s="60">
        <v>31500</v>
      </c>
      <c r="D162" s="61">
        <v>7727</v>
      </c>
      <c r="E162" s="77">
        <v>4110</v>
      </c>
      <c r="F162" s="146">
        <f t="shared" si="5"/>
        <v>4110</v>
      </c>
      <c r="G162" s="620">
        <f>F162*'Меню '!$K$3</f>
        <v>287700</v>
      </c>
    </row>
    <row r="163" spans="1:7" ht="15">
      <c r="A163" s="111" t="s">
        <v>565</v>
      </c>
      <c r="B163" s="59">
        <v>22400</v>
      </c>
      <c r="C163" s="60">
        <v>25000</v>
      </c>
      <c r="D163" s="61">
        <v>7487</v>
      </c>
      <c r="E163" s="77">
        <f>D163*0.5319</f>
        <v>3982.3353</v>
      </c>
      <c r="F163" s="146">
        <f t="shared" si="5"/>
        <v>3982.3353</v>
      </c>
      <c r="G163" s="620">
        <f>F163*'Меню '!$K$3</f>
        <v>278763.471</v>
      </c>
    </row>
    <row r="164" spans="1:7" ht="15.75" thickBot="1">
      <c r="A164" s="223" t="s">
        <v>566</v>
      </c>
      <c r="B164" s="210">
        <v>28000</v>
      </c>
      <c r="C164" s="211">
        <v>31500</v>
      </c>
      <c r="D164" s="212">
        <v>8307</v>
      </c>
      <c r="E164" s="213">
        <f>D164*0.5319</f>
        <v>4418.4933</v>
      </c>
      <c r="F164" s="214">
        <f t="shared" si="5"/>
        <v>4418.4933</v>
      </c>
      <c r="G164" s="620">
        <f>F164*'Меню '!$K$3</f>
        <v>309294.531</v>
      </c>
    </row>
    <row r="165" spans="1:7" ht="15.75" thickBot="1">
      <c r="A165" s="1262" t="s">
        <v>165</v>
      </c>
      <c r="B165" s="1263"/>
      <c r="C165" s="1263"/>
      <c r="D165" s="1263"/>
      <c r="E165" s="1263"/>
      <c r="F165" s="1264"/>
      <c r="G165" s="620">
        <f>F165*'Меню '!$K$3</f>
        <v>0</v>
      </c>
    </row>
    <row r="166" spans="1:7" ht="15">
      <c r="A166" s="215" t="s">
        <v>166</v>
      </c>
      <c r="B166" s="216">
        <v>2200</v>
      </c>
      <c r="C166" s="217">
        <v>2500</v>
      </c>
      <c r="D166" s="218">
        <v>3188</v>
      </c>
      <c r="E166" s="219">
        <v>1696</v>
      </c>
      <c r="F166" s="220">
        <f t="shared" si="5"/>
        <v>1696</v>
      </c>
      <c r="G166" s="620">
        <f>F166*'Меню '!$K$3</f>
        <v>118720</v>
      </c>
    </row>
    <row r="167" spans="1:7" ht="15">
      <c r="A167" s="108" t="s">
        <v>167</v>
      </c>
      <c r="B167" s="59">
        <v>2800</v>
      </c>
      <c r="C167" s="60">
        <v>3200</v>
      </c>
      <c r="D167" s="61">
        <v>3410</v>
      </c>
      <c r="E167" s="77">
        <v>1814</v>
      </c>
      <c r="F167" s="146">
        <f t="shared" si="5"/>
        <v>1814</v>
      </c>
      <c r="G167" s="620">
        <f>F167*'Меню '!$K$3</f>
        <v>126980</v>
      </c>
    </row>
    <row r="168" spans="1:7" ht="15.75" thickBot="1">
      <c r="A168" s="209" t="s">
        <v>168</v>
      </c>
      <c r="B168" s="210">
        <v>3600</v>
      </c>
      <c r="C168" s="211">
        <v>4000</v>
      </c>
      <c r="D168" s="212">
        <v>3583</v>
      </c>
      <c r="E168" s="213">
        <v>1906</v>
      </c>
      <c r="F168" s="214">
        <f t="shared" si="5"/>
        <v>1906</v>
      </c>
      <c r="G168" s="620">
        <f>F168*'Меню '!$K$3</f>
        <v>133420</v>
      </c>
    </row>
    <row r="169" spans="1:7" ht="15.75" thickBot="1">
      <c r="A169" s="1262" t="s">
        <v>169</v>
      </c>
      <c r="B169" s="1263"/>
      <c r="C169" s="1263"/>
      <c r="D169" s="1263"/>
      <c r="E169" s="1263"/>
      <c r="F169" s="1264"/>
      <c r="G169" s="620">
        <f>F169*'Меню '!$K$3</f>
        <v>0</v>
      </c>
    </row>
    <row r="170" spans="1:7" ht="15">
      <c r="A170" s="215" t="s">
        <v>170</v>
      </c>
      <c r="B170" s="216">
        <v>4500</v>
      </c>
      <c r="C170" s="217">
        <v>5000</v>
      </c>
      <c r="D170" s="218">
        <v>4222</v>
      </c>
      <c r="E170" s="219">
        <v>2246</v>
      </c>
      <c r="F170" s="220">
        <f t="shared" si="5"/>
        <v>2246</v>
      </c>
      <c r="G170" s="620">
        <f>F170*'Меню '!$K$3</f>
        <v>157220</v>
      </c>
    </row>
    <row r="171" spans="1:7" ht="15">
      <c r="A171" s="108" t="s">
        <v>171</v>
      </c>
      <c r="B171" s="59">
        <v>7100</v>
      </c>
      <c r="C171" s="60">
        <v>8000</v>
      </c>
      <c r="D171" s="61">
        <v>4685</v>
      </c>
      <c r="E171" s="77">
        <v>2492</v>
      </c>
      <c r="F171" s="146">
        <f t="shared" si="5"/>
        <v>2492</v>
      </c>
      <c r="G171" s="620">
        <f>F171*'Меню '!$K$3</f>
        <v>174440</v>
      </c>
    </row>
    <row r="172" spans="1:7" ht="15">
      <c r="A172" s="108" t="s">
        <v>172</v>
      </c>
      <c r="B172" s="59">
        <v>11200</v>
      </c>
      <c r="C172" s="60">
        <v>12500</v>
      </c>
      <c r="D172" s="61">
        <v>5742</v>
      </c>
      <c r="E172" s="77">
        <v>3054</v>
      </c>
      <c r="F172" s="146">
        <f t="shared" si="5"/>
        <v>3054</v>
      </c>
      <c r="G172" s="620">
        <f>F172*'Меню '!$K$3</f>
        <v>213780</v>
      </c>
    </row>
    <row r="173" spans="1:7" ht="15.75" thickBot="1">
      <c r="A173" s="209" t="s">
        <v>173</v>
      </c>
      <c r="B173" s="210">
        <v>14000</v>
      </c>
      <c r="C173" s="211">
        <v>16000</v>
      </c>
      <c r="D173" s="212">
        <v>6565</v>
      </c>
      <c r="E173" s="213">
        <v>3492</v>
      </c>
      <c r="F173" s="214">
        <f t="shared" si="5"/>
        <v>3492</v>
      </c>
      <c r="G173" s="620">
        <f>F173*'Меню '!$K$3</f>
        <v>244440</v>
      </c>
    </row>
    <row r="174" spans="1:7" ht="15.75" thickBot="1">
      <c r="A174" s="1262" t="s">
        <v>174</v>
      </c>
      <c r="B174" s="1263"/>
      <c r="C174" s="1263"/>
      <c r="D174" s="1263"/>
      <c r="E174" s="1263"/>
      <c r="F174" s="1264"/>
      <c r="G174" s="620">
        <f>F174*'Меню '!$K$3</f>
        <v>0</v>
      </c>
    </row>
    <row r="175" spans="1:7" ht="15">
      <c r="A175" s="215" t="s">
        <v>175</v>
      </c>
      <c r="B175" s="216">
        <v>2200</v>
      </c>
      <c r="C175" s="217">
        <v>2500</v>
      </c>
      <c r="D175" s="218">
        <v>2707</v>
      </c>
      <c r="E175" s="219">
        <v>1440</v>
      </c>
      <c r="F175" s="220">
        <f t="shared" si="5"/>
        <v>1440</v>
      </c>
      <c r="G175" s="620">
        <f>F175*'Меню '!$K$3</f>
        <v>100800</v>
      </c>
    </row>
    <row r="176" spans="1:7" ht="15">
      <c r="A176" s="108" t="s">
        <v>176</v>
      </c>
      <c r="B176" s="59">
        <v>2800</v>
      </c>
      <c r="C176" s="60">
        <v>3200</v>
      </c>
      <c r="D176" s="61">
        <v>2726</v>
      </c>
      <c r="E176" s="77">
        <v>1450</v>
      </c>
      <c r="F176" s="146">
        <f t="shared" si="5"/>
        <v>1450</v>
      </c>
      <c r="G176" s="620">
        <f>F176*'Меню '!$K$3</f>
        <v>101500</v>
      </c>
    </row>
    <row r="177" spans="1:7" ht="15">
      <c r="A177" s="108" t="s">
        <v>177</v>
      </c>
      <c r="B177" s="59">
        <v>3600</v>
      </c>
      <c r="C177" s="60">
        <v>4000</v>
      </c>
      <c r="D177" s="61">
        <v>2767</v>
      </c>
      <c r="E177" s="77">
        <v>1472</v>
      </c>
      <c r="F177" s="146">
        <f t="shared" si="5"/>
        <v>1472</v>
      </c>
      <c r="G177" s="620">
        <f>F177*'Меню '!$K$3</f>
        <v>103040</v>
      </c>
    </row>
    <row r="178" spans="1:7" ht="15">
      <c r="A178" s="108" t="s">
        <v>178</v>
      </c>
      <c r="B178" s="59">
        <v>4500</v>
      </c>
      <c r="C178" s="60">
        <v>5000</v>
      </c>
      <c r="D178" s="61">
        <v>2865</v>
      </c>
      <c r="E178" s="77">
        <v>1524</v>
      </c>
      <c r="F178" s="146">
        <f t="shared" si="5"/>
        <v>1524</v>
      </c>
      <c r="G178" s="620">
        <f>F178*'Меню '!$K$3</f>
        <v>106680</v>
      </c>
    </row>
    <row r="179" spans="1:7" ht="15">
      <c r="A179" s="108" t="s">
        <v>179</v>
      </c>
      <c r="B179" s="59">
        <v>5600</v>
      </c>
      <c r="C179" s="60">
        <v>6300</v>
      </c>
      <c r="D179" s="61">
        <v>2974</v>
      </c>
      <c r="E179" s="77">
        <v>1582</v>
      </c>
      <c r="F179" s="146">
        <f t="shared" si="5"/>
        <v>1582</v>
      </c>
      <c r="G179" s="620">
        <f>F179*'Меню '!$K$3</f>
        <v>110740</v>
      </c>
    </row>
    <row r="180" spans="1:7" ht="15.75" thickBot="1">
      <c r="A180" s="209" t="s">
        <v>180</v>
      </c>
      <c r="B180" s="210">
        <v>7100</v>
      </c>
      <c r="C180" s="211">
        <v>8000</v>
      </c>
      <c r="D180" s="212">
        <v>3083</v>
      </c>
      <c r="E180" s="213">
        <v>1640</v>
      </c>
      <c r="F180" s="214">
        <f t="shared" si="5"/>
        <v>1640</v>
      </c>
      <c r="G180" s="620">
        <f>F180*'Меню '!$K$3</f>
        <v>114800</v>
      </c>
    </row>
    <row r="181" spans="1:7" ht="15.75" thickBot="1">
      <c r="A181" s="1262" t="s">
        <v>181</v>
      </c>
      <c r="B181" s="1263"/>
      <c r="C181" s="1263"/>
      <c r="D181" s="1263"/>
      <c r="E181" s="1263"/>
      <c r="F181" s="1264"/>
      <c r="G181" s="620">
        <f>F181*'Меню '!$K$3</f>
        <v>0</v>
      </c>
    </row>
    <row r="182" spans="1:7" ht="15">
      <c r="A182" s="215" t="s">
        <v>182</v>
      </c>
      <c r="B182" s="216">
        <v>2200</v>
      </c>
      <c r="C182" s="217">
        <v>2500</v>
      </c>
      <c r="D182" s="218">
        <v>2470</v>
      </c>
      <c r="E182" s="219">
        <v>1314</v>
      </c>
      <c r="F182" s="220">
        <f t="shared" si="5"/>
        <v>1314</v>
      </c>
      <c r="G182" s="620">
        <f>F182*'Меню '!$K$3</f>
        <v>91980</v>
      </c>
    </row>
    <row r="183" spans="1:7" ht="15">
      <c r="A183" s="108" t="s">
        <v>183</v>
      </c>
      <c r="B183" s="59">
        <v>2800</v>
      </c>
      <c r="C183" s="60">
        <v>3200</v>
      </c>
      <c r="D183" s="61">
        <v>2485</v>
      </c>
      <c r="E183" s="77">
        <v>1322</v>
      </c>
      <c r="F183" s="146">
        <f t="shared" si="5"/>
        <v>1322</v>
      </c>
      <c r="G183" s="620">
        <f>F183*'Меню '!$K$3</f>
        <v>92540</v>
      </c>
    </row>
    <row r="184" spans="1:7" ht="15">
      <c r="A184" s="108" t="s">
        <v>184</v>
      </c>
      <c r="B184" s="59">
        <v>3600</v>
      </c>
      <c r="C184" s="60">
        <v>4000</v>
      </c>
      <c r="D184" s="61">
        <v>2538</v>
      </c>
      <c r="E184" s="77">
        <v>1350</v>
      </c>
      <c r="F184" s="146">
        <f t="shared" si="5"/>
        <v>1350</v>
      </c>
      <c r="G184" s="620">
        <f>F184*'Меню '!$K$3</f>
        <v>94500</v>
      </c>
    </row>
    <row r="185" spans="1:7" ht="15">
      <c r="A185" s="108" t="s">
        <v>185</v>
      </c>
      <c r="B185" s="59">
        <v>4500</v>
      </c>
      <c r="C185" s="60">
        <v>5000</v>
      </c>
      <c r="D185" s="61">
        <v>2587</v>
      </c>
      <c r="E185" s="77">
        <v>1376</v>
      </c>
      <c r="F185" s="146">
        <f t="shared" si="5"/>
        <v>1376</v>
      </c>
      <c r="G185" s="620">
        <f>F185*'Меню '!$K$3</f>
        <v>96320</v>
      </c>
    </row>
    <row r="186" spans="1:7" ht="15">
      <c r="A186" s="108" t="s">
        <v>186</v>
      </c>
      <c r="B186" s="59">
        <v>5600</v>
      </c>
      <c r="C186" s="60">
        <v>6300</v>
      </c>
      <c r="D186" s="61">
        <v>2658</v>
      </c>
      <c r="E186" s="77">
        <v>1414</v>
      </c>
      <c r="F186" s="146">
        <f t="shared" si="5"/>
        <v>1414</v>
      </c>
      <c r="G186" s="620">
        <f>F186*'Меню '!$K$3</f>
        <v>98980</v>
      </c>
    </row>
    <row r="187" spans="1:7" ht="15.75" thickBot="1">
      <c r="A187" s="209" t="s">
        <v>187</v>
      </c>
      <c r="B187" s="210">
        <v>7100</v>
      </c>
      <c r="C187" s="211">
        <v>8000</v>
      </c>
      <c r="D187" s="212">
        <v>2734</v>
      </c>
      <c r="E187" s="213">
        <v>1454</v>
      </c>
      <c r="F187" s="214">
        <f t="shared" si="5"/>
        <v>1454</v>
      </c>
      <c r="G187" s="620">
        <f>F187*'Меню '!$K$3</f>
        <v>101780</v>
      </c>
    </row>
    <row r="188" spans="1:7" ht="15.75" thickBot="1">
      <c r="A188" s="1262" t="s">
        <v>188</v>
      </c>
      <c r="B188" s="1263"/>
      <c r="C188" s="1263"/>
      <c r="D188" s="1263"/>
      <c r="E188" s="1263"/>
      <c r="F188" s="1264"/>
      <c r="G188" s="620">
        <f>F188*'Меню '!$K$3</f>
        <v>0</v>
      </c>
    </row>
    <row r="189" spans="1:7" ht="15">
      <c r="A189" s="215" t="s">
        <v>189</v>
      </c>
      <c r="B189" s="216">
        <v>2200</v>
      </c>
      <c r="C189" s="217">
        <v>2500</v>
      </c>
      <c r="D189" s="218">
        <v>2963</v>
      </c>
      <c r="E189" s="219">
        <v>1576</v>
      </c>
      <c r="F189" s="220">
        <f t="shared" si="5"/>
        <v>1576</v>
      </c>
      <c r="G189" s="620">
        <f>F189*'Меню '!$K$3</f>
        <v>110320</v>
      </c>
    </row>
    <row r="190" spans="1:7" ht="15">
      <c r="A190" s="108" t="s">
        <v>190</v>
      </c>
      <c r="B190" s="59">
        <v>2800</v>
      </c>
      <c r="C190" s="60">
        <v>3200</v>
      </c>
      <c r="D190" s="61">
        <v>2982</v>
      </c>
      <c r="E190" s="77">
        <v>1586</v>
      </c>
      <c r="F190" s="146">
        <f t="shared" si="5"/>
        <v>1586</v>
      </c>
      <c r="G190" s="620">
        <f>F190*'Меню '!$K$3</f>
        <v>111020</v>
      </c>
    </row>
    <row r="191" spans="1:7" ht="15">
      <c r="A191" s="108" t="s">
        <v>191</v>
      </c>
      <c r="B191" s="59">
        <v>3600</v>
      </c>
      <c r="C191" s="60">
        <v>4000</v>
      </c>
      <c r="D191" s="61">
        <v>3042</v>
      </c>
      <c r="E191" s="77">
        <v>1618</v>
      </c>
      <c r="F191" s="146">
        <f t="shared" si="5"/>
        <v>1618</v>
      </c>
      <c r="G191" s="620">
        <f>F191*'Меню '!$K$3</f>
        <v>113260</v>
      </c>
    </row>
    <row r="192" spans="1:7" ht="15">
      <c r="A192" s="108" t="s">
        <v>192</v>
      </c>
      <c r="B192" s="59">
        <v>4500</v>
      </c>
      <c r="C192" s="60">
        <v>5000</v>
      </c>
      <c r="D192" s="61">
        <v>3102</v>
      </c>
      <c r="E192" s="77">
        <v>1650</v>
      </c>
      <c r="F192" s="146">
        <f t="shared" si="5"/>
        <v>1650</v>
      </c>
      <c r="G192" s="620">
        <f>F192*'Меню '!$K$3</f>
        <v>115500</v>
      </c>
    </row>
    <row r="193" spans="1:7" ht="15">
      <c r="A193" s="108" t="s">
        <v>193</v>
      </c>
      <c r="B193" s="59">
        <v>5600</v>
      </c>
      <c r="C193" s="60">
        <v>6300</v>
      </c>
      <c r="D193" s="61">
        <v>3196</v>
      </c>
      <c r="E193" s="77">
        <v>1700</v>
      </c>
      <c r="F193" s="146">
        <f t="shared" si="5"/>
        <v>1700</v>
      </c>
      <c r="G193" s="620">
        <f>F193*'Меню '!$K$3</f>
        <v>119000</v>
      </c>
    </row>
    <row r="194" spans="1:7" ht="15.75" thickBot="1">
      <c r="A194" s="209" t="s">
        <v>194</v>
      </c>
      <c r="B194" s="210">
        <v>7100</v>
      </c>
      <c r="C194" s="211">
        <v>8000</v>
      </c>
      <c r="D194" s="212">
        <v>3282</v>
      </c>
      <c r="E194" s="213">
        <v>1746</v>
      </c>
      <c r="F194" s="214">
        <f t="shared" si="5"/>
        <v>1746</v>
      </c>
      <c r="G194" s="620">
        <f>F194*'Меню '!$K$3</f>
        <v>122220</v>
      </c>
    </row>
    <row r="195" spans="1:7" ht="15.75" thickBot="1">
      <c r="A195" s="1262" t="s">
        <v>195</v>
      </c>
      <c r="B195" s="1263"/>
      <c r="C195" s="1263"/>
      <c r="D195" s="1263"/>
      <c r="E195" s="1263"/>
      <c r="F195" s="1264"/>
      <c r="G195" s="620">
        <f>F195*'Меню '!$K$3</f>
        <v>0</v>
      </c>
    </row>
    <row r="196" spans="1:7" ht="15">
      <c r="A196" s="215" t="s">
        <v>196</v>
      </c>
      <c r="B196" s="216">
        <v>2200</v>
      </c>
      <c r="C196" s="217">
        <v>2500</v>
      </c>
      <c r="D196" s="226">
        <v>2895</v>
      </c>
      <c r="E196" s="227">
        <v>1540</v>
      </c>
      <c r="F196" s="220">
        <f t="shared" si="5"/>
        <v>1540</v>
      </c>
      <c r="G196" s="620">
        <f>F196*'Меню '!$K$3</f>
        <v>107800</v>
      </c>
    </row>
    <row r="197" spans="1:7" ht="15">
      <c r="A197" s="108" t="s">
        <v>197</v>
      </c>
      <c r="B197" s="59">
        <v>2800</v>
      </c>
      <c r="C197" s="60">
        <v>3200</v>
      </c>
      <c r="D197" s="67">
        <v>2922</v>
      </c>
      <c r="E197" s="68">
        <v>1554</v>
      </c>
      <c r="F197" s="146">
        <f t="shared" si="5"/>
        <v>1554</v>
      </c>
      <c r="G197" s="620">
        <f>F197*'Меню '!$K$3</f>
        <v>108780</v>
      </c>
    </row>
    <row r="198" spans="1:7" ht="15">
      <c r="A198" s="108" t="s">
        <v>198</v>
      </c>
      <c r="B198" s="59">
        <v>3600</v>
      </c>
      <c r="C198" s="60">
        <v>4000</v>
      </c>
      <c r="D198" s="67">
        <v>2963</v>
      </c>
      <c r="E198" s="68">
        <v>1576</v>
      </c>
      <c r="F198" s="146">
        <f t="shared" si="5"/>
        <v>1576</v>
      </c>
      <c r="G198" s="620">
        <f>F198*'Меню '!$K$3</f>
        <v>110320</v>
      </c>
    </row>
    <row r="199" spans="1:7" ht="15.75" thickBot="1">
      <c r="A199" s="209" t="s">
        <v>199</v>
      </c>
      <c r="B199" s="210">
        <v>4500</v>
      </c>
      <c r="C199" s="211">
        <v>5000</v>
      </c>
      <c r="D199" s="224">
        <v>3076</v>
      </c>
      <c r="E199" s="225">
        <v>1636</v>
      </c>
      <c r="F199" s="214">
        <f t="shared" si="5"/>
        <v>1636</v>
      </c>
      <c r="G199" s="620">
        <f>F199*'Меню '!$K$3</f>
        <v>114520</v>
      </c>
    </row>
    <row r="200" spans="1:7" ht="15.75" thickBot="1">
      <c r="A200" s="1262" t="s">
        <v>200</v>
      </c>
      <c r="B200" s="1263"/>
      <c r="C200" s="1263"/>
      <c r="D200" s="1263"/>
      <c r="E200" s="1263"/>
      <c r="F200" s="1264"/>
      <c r="G200" s="620">
        <f>F200*'Меню '!$K$3</f>
        <v>0</v>
      </c>
    </row>
    <row r="201" spans="1:7" ht="15">
      <c r="A201" s="215" t="s">
        <v>201</v>
      </c>
      <c r="B201" s="216">
        <v>9000</v>
      </c>
      <c r="C201" s="217">
        <v>8500</v>
      </c>
      <c r="D201" s="226">
        <v>4542</v>
      </c>
      <c r="E201" s="227">
        <v>2416</v>
      </c>
      <c r="F201" s="220">
        <f t="shared" si="5"/>
        <v>2416</v>
      </c>
      <c r="G201" s="620">
        <f>F201*'Меню '!$K$3</f>
        <v>169120</v>
      </c>
    </row>
    <row r="202" spans="1:7" ht="15">
      <c r="A202" s="108" t="s">
        <v>202</v>
      </c>
      <c r="B202" s="59">
        <v>16000</v>
      </c>
      <c r="C202" s="60">
        <v>15100</v>
      </c>
      <c r="D202" s="67">
        <v>5937</v>
      </c>
      <c r="E202" s="68">
        <v>3158</v>
      </c>
      <c r="F202" s="146">
        <f t="shared" si="5"/>
        <v>3158</v>
      </c>
      <c r="G202" s="620">
        <f>F202*'Меню '!$K$3</f>
        <v>221060</v>
      </c>
    </row>
    <row r="203" spans="1:7" ht="15">
      <c r="A203" s="108" t="s">
        <v>203</v>
      </c>
      <c r="B203" s="59">
        <v>22400</v>
      </c>
      <c r="C203" s="60">
        <v>21200</v>
      </c>
      <c r="D203" s="67">
        <v>7791</v>
      </c>
      <c r="E203" s="68">
        <v>4144</v>
      </c>
      <c r="F203" s="146">
        <f t="shared" si="5"/>
        <v>4144</v>
      </c>
      <c r="G203" s="620">
        <f>F203*'Меню '!$K$3</f>
        <v>290080</v>
      </c>
    </row>
    <row r="204" spans="1:7" ht="15.75" thickBot="1">
      <c r="A204" s="209" t="s">
        <v>204</v>
      </c>
      <c r="B204" s="210">
        <v>28000</v>
      </c>
      <c r="C204" s="211">
        <v>26500</v>
      </c>
      <c r="D204" s="224">
        <v>8704</v>
      </c>
      <c r="E204" s="225">
        <v>4630</v>
      </c>
      <c r="F204" s="214">
        <f t="shared" si="5"/>
        <v>4630</v>
      </c>
      <c r="G204" s="620">
        <f>F204*'Меню '!$K$3</f>
        <v>324100</v>
      </c>
    </row>
    <row r="205" spans="1:7" ht="15.75" thickBot="1">
      <c r="A205" s="1262" t="s">
        <v>772</v>
      </c>
      <c r="B205" s="1263"/>
      <c r="C205" s="1263"/>
      <c r="D205" s="1263"/>
      <c r="E205" s="1263"/>
      <c r="F205" s="1264"/>
      <c r="G205" s="620">
        <f>F205*'Меню '!$K$3</f>
        <v>0</v>
      </c>
    </row>
    <row r="206" spans="1:7" ht="15">
      <c r="A206" s="316" t="s">
        <v>760</v>
      </c>
      <c r="B206" s="216">
        <v>1700</v>
      </c>
      <c r="C206" s="217">
        <v>1900</v>
      </c>
      <c r="D206" s="218"/>
      <c r="E206" s="219"/>
      <c r="F206" s="317"/>
      <c r="G206" s="620">
        <f>F206*'Меню '!$K$3</f>
        <v>0</v>
      </c>
    </row>
    <row r="207" spans="1:7" ht="15">
      <c r="A207" s="316" t="s">
        <v>761</v>
      </c>
      <c r="B207" s="216">
        <v>2200</v>
      </c>
      <c r="C207" s="217">
        <v>2500</v>
      </c>
      <c r="D207" s="218"/>
      <c r="E207" s="219"/>
      <c r="F207" s="317"/>
      <c r="G207" s="620">
        <f>F207*'Меню '!$K$3</f>
        <v>0</v>
      </c>
    </row>
    <row r="208" spans="1:7" ht="15">
      <c r="A208" s="314" t="s">
        <v>762</v>
      </c>
      <c r="B208" s="59">
        <v>2800</v>
      </c>
      <c r="C208" s="60">
        <v>3200</v>
      </c>
      <c r="D208" s="61"/>
      <c r="E208" s="77"/>
      <c r="F208" s="315"/>
      <c r="G208" s="620">
        <f>F208*'Меню '!$K$3</f>
        <v>0</v>
      </c>
    </row>
    <row r="209" spans="1:7" ht="15">
      <c r="A209" s="314" t="s">
        <v>763</v>
      </c>
      <c r="B209" s="59">
        <v>3600</v>
      </c>
      <c r="C209" s="60">
        <v>4000</v>
      </c>
      <c r="D209" s="61"/>
      <c r="E209" s="77"/>
      <c r="F209" s="315"/>
      <c r="G209" s="620">
        <f>F209*'Меню '!$K$3</f>
        <v>0</v>
      </c>
    </row>
    <row r="210" spans="1:7" ht="15">
      <c r="A210" s="314" t="s">
        <v>764</v>
      </c>
      <c r="B210" s="59">
        <v>4500</v>
      </c>
      <c r="C210" s="60">
        <v>5000</v>
      </c>
      <c r="D210" s="61"/>
      <c r="E210" s="77"/>
      <c r="F210" s="315"/>
      <c r="G210" s="620">
        <f>F210*'Меню '!$K$3</f>
        <v>0</v>
      </c>
    </row>
    <row r="211" spans="1:7" ht="15.75" thickBot="1">
      <c r="A211" s="314" t="s">
        <v>765</v>
      </c>
      <c r="B211" s="59">
        <v>5600</v>
      </c>
      <c r="C211" s="60">
        <v>6300</v>
      </c>
      <c r="D211" s="61"/>
      <c r="E211" s="77"/>
      <c r="F211" s="315"/>
      <c r="G211" s="620">
        <f>F211*'Меню '!$K$3</f>
        <v>0</v>
      </c>
    </row>
    <row r="212" spans="1:7" ht="15.75" thickBot="1">
      <c r="A212" s="1262" t="s">
        <v>766</v>
      </c>
      <c r="B212" s="1263"/>
      <c r="C212" s="1263"/>
      <c r="D212" s="1269"/>
      <c r="E212" s="1269"/>
      <c r="F212" s="1270"/>
      <c r="G212" s="620">
        <f>F212*'Меню '!$K$3</f>
        <v>0</v>
      </c>
    </row>
    <row r="213" spans="1:7" ht="15">
      <c r="A213" s="316" t="s">
        <v>767</v>
      </c>
      <c r="B213" s="216">
        <v>2200</v>
      </c>
      <c r="C213" s="217">
        <v>2500</v>
      </c>
      <c r="D213" s="318"/>
      <c r="E213" s="319"/>
      <c r="F213" s="320"/>
      <c r="G213" s="620">
        <f>F213*'Меню '!$K$3</f>
        <v>0</v>
      </c>
    </row>
    <row r="214" spans="1:7" ht="15">
      <c r="A214" s="314" t="s">
        <v>768</v>
      </c>
      <c r="B214" s="59">
        <v>2800</v>
      </c>
      <c r="C214" s="60">
        <v>3200</v>
      </c>
      <c r="D214" s="318"/>
      <c r="E214" s="319"/>
      <c r="F214" s="320"/>
      <c r="G214" s="620">
        <f>F214*'Меню '!$K$3</f>
        <v>0</v>
      </c>
    </row>
    <row r="215" spans="1:7" ht="15">
      <c r="A215" s="314" t="s">
        <v>769</v>
      </c>
      <c r="B215" s="59">
        <v>3600</v>
      </c>
      <c r="C215" s="60">
        <v>4000</v>
      </c>
      <c r="D215" s="318"/>
      <c r="E215" s="319"/>
      <c r="F215" s="320"/>
      <c r="G215" s="620">
        <f>F215*'Меню '!$K$3</f>
        <v>0</v>
      </c>
    </row>
    <row r="216" spans="1:7" ht="15">
      <c r="A216" s="314" t="s">
        <v>770</v>
      </c>
      <c r="B216" s="59">
        <v>4500</v>
      </c>
      <c r="C216" s="60">
        <v>5000</v>
      </c>
      <c r="D216" s="318"/>
      <c r="E216" s="319"/>
      <c r="F216" s="320"/>
      <c r="G216" s="620">
        <f>F216*'Меню '!$K$3</f>
        <v>0</v>
      </c>
    </row>
    <row r="217" spans="1:7" ht="15.75" thickBot="1">
      <c r="A217" s="314" t="s">
        <v>771</v>
      </c>
      <c r="B217" s="59">
        <v>5600</v>
      </c>
      <c r="C217" s="60">
        <v>6300</v>
      </c>
      <c r="D217" s="318"/>
      <c r="E217" s="319"/>
      <c r="F217" s="320"/>
      <c r="G217" s="620">
        <f>F217*'Меню '!$K$3</f>
        <v>0</v>
      </c>
    </row>
    <row r="218" spans="1:7" ht="15.75" thickBot="1">
      <c r="A218" s="1262" t="s">
        <v>773</v>
      </c>
      <c r="B218" s="1263"/>
      <c r="C218" s="1263"/>
      <c r="D218" s="1271"/>
      <c r="E218" s="1271"/>
      <c r="F218" s="1272"/>
      <c r="G218" s="620">
        <f>F218*'Меню '!$K$3</f>
        <v>0</v>
      </c>
    </row>
    <row r="219" spans="1:7" ht="15">
      <c r="A219" s="316" t="s">
        <v>774</v>
      </c>
      <c r="B219" s="216">
        <v>2200</v>
      </c>
      <c r="C219" s="217">
        <v>2500</v>
      </c>
      <c r="D219" s="318"/>
      <c r="E219" s="319"/>
      <c r="F219" s="320"/>
      <c r="G219" s="620">
        <f>F219*'Меню '!$K$3</f>
        <v>0</v>
      </c>
    </row>
    <row r="220" spans="1:7" ht="15">
      <c r="A220" s="314" t="s">
        <v>776</v>
      </c>
      <c r="B220" s="59">
        <v>2800</v>
      </c>
      <c r="C220" s="60">
        <v>3200</v>
      </c>
      <c r="D220" s="318"/>
      <c r="E220" s="319"/>
      <c r="F220" s="320"/>
      <c r="G220" s="620">
        <f>F220*'Меню '!$K$3</f>
        <v>0</v>
      </c>
    </row>
    <row r="221" spans="1:7" ht="15">
      <c r="A221" s="314" t="s">
        <v>775</v>
      </c>
      <c r="B221" s="59">
        <v>3600</v>
      </c>
      <c r="C221" s="60">
        <v>4000</v>
      </c>
      <c r="D221" s="318"/>
      <c r="E221" s="319"/>
      <c r="F221" s="320"/>
      <c r="G221" s="620">
        <f>F221*'Меню '!$K$3</f>
        <v>0</v>
      </c>
    </row>
    <row r="222" spans="1:7" ht="15">
      <c r="A222" s="314" t="s">
        <v>777</v>
      </c>
      <c r="B222" s="59">
        <v>4500</v>
      </c>
      <c r="C222" s="60">
        <v>5000</v>
      </c>
      <c r="D222" s="318"/>
      <c r="E222" s="319"/>
      <c r="F222" s="320"/>
      <c r="G222" s="620">
        <f>F222*'Меню '!$K$3</f>
        <v>0</v>
      </c>
    </row>
    <row r="223" spans="1:7" ht="15.75" thickBot="1">
      <c r="A223" s="314" t="s">
        <v>778</v>
      </c>
      <c r="B223" s="59">
        <v>5600</v>
      </c>
      <c r="C223" s="60">
        <v>6300</v>
      </c>
      <c r="D223" s="318"/>
      <c r="E223" s="319"/>
      <c r="F223" s="320"/>
      <c r="G223" s="620">
        <f>F223*'Меню '!$K$3</f>
        <v>0</v>
      </c>
    </row>
    <row r="224" spans="1:7" ht="15.75" thickBot="1">
      <c r="A224" s="1262" t="s">
        <v>317</v>
      </c>
      <c r="B224" s="1263"/>
      <c r="C224" s="1263"/>
      <c r="D224" s="1265"/>
      <c r="E224" s="1265"/>
      <c r="F224" s="1266"/>
      <c r="G224" s="620">
        <f>F224*'Меню '!$K$3</f>
        <v>0</v>
      </c>
    </row>
    <row r="225" spans="1:7" ht="15.75" thickBot="1">
      <c r="A225" s="1267" t="s">
        <v>318</v>
      </c>
      <c r="B225" s="1268"/>
      <c r="C225" s="65">
        <v>12500</v>
      </c>
      <c r="D225" s="79">
        <v>14017</v>
      </c>
      <c r="E225" s="228">
        <v>7456</v>
      </c>
      <c r="F225" s="229">
        <f aca="true" t="shared" si="6" ref="F225:F237">E225*(1-F$4)</f>
        <v>7456</v>
      </c>
      <c r="G225" s="620">
        <f>F225*'Меню '!$K$3</f>
        <v>521920</v>
      </c>
    </row>
    <row r="226" spans="1:7" ht="15.75" thickBot="1">
      <c r="A226" s="1262" t="s">
        <v>319</v>
      </c>
      <c r="B226" s="1263"/>
      <c r="C226" s="1263"/>
      <c r="D226" s="1263"/>
      <c r="E226" s="1263"/>
      <c r="F226" s="1264"/>
      <c r="G226" s="620">
        <f>F226*'Меню '!$K$3</f>
        <v>0</v>
      </c>
    </row>
    <row r="227" spans="1:7" ht="15">
      <c r="A227" s="294" t="s">
        <v>779</v>
      </c>
      <c r="B227" s="230">
        <v>11200</v>
      </c>
      <c r="C227" s="231">
        <v>25000</v>
      </c>
      <c r="D227" s="226">
        <v>4204</v>
      </c>
      <c r="E227" s="227">
        <v>2236</v>
      </c>
      <c r="F227" s="220">
        <f t="shared" si="6"/>
        <v>2236</v>
      </c>
      <c r="G227" s="620">
        <f>F227*'Меню '!$K$3</f>
        <v>156520</v>
      </c>
    </row>
    <row r="228" spans="1:7" ht="15.75" thickBot="1">
      <c r="A228" s="295" t="s">
        <v>780</v>
      </c>
      <c r="B228" s="232">
        <v>22400</v>
      </c>
      <c r="C228" s="233">
        <v>31500</v>
      </c>
      <c r="D228" s="234">
        <v>7012</v>
      </c>
      <c r="E228" s="235">
        <v>3730</v>
      </c>
      <c r="F228" s="214">
        <f t="shared" si="6"/>
        <v>3730</v>
      </c>
      <c r="G228" s="620">
        <f>F228*'Меню '!$K$3</f>
        <v>261100</v>
      </c>
    </row>
    <row r="229" spans="1:9" ht="15">
      <c r="A229" s="1276" t="s">
        <v>205</v>
      </c>
      <c r="B229" s="1277"/>
      <c r="C229" s="1277"/>
      <c r="D229" s="1277"/>
      <c r="E229" s="1277"/>
      <c r="F229" s="1278"/>
      <c r="G229" s="620">
        <f>F229*'Меню '!$K$3</f>
        <v>0</v>
      </c>
      <c r="I229" s="63"/>
    </row>
    <row r="230" spans="1:9" ht="15.75" thickBot="1">
      <c r="A230" s="1279" t="s">
        <v>206</v>
      </c>
      <c r="B230" s="1280"/>
      <c r="C230" s="1280"/>
      <c r="D230" s="1280"/>
      <c r="E230" s="1280"/>
      <c r="F230" s="1281"/>
      <c r="G230" s="620">
        <f>F230*'Меню '!$K$3</f>
        <v>0</v>
      </c>
      <c r="I230" s="188"/>
    </row>
    <row r="231" spans="1:8" s="4" customFormat="1" ht="15">
      <c r="A231" s="177" t="s">
        <v>207</v>
      </c>
      <c r="B231" s="1283" t="s">
        <v>463</v>
      </c>
      <c r="C231" s="1283"/>
      <c r="D231" s="535">
        <v>335</v>
      </c>
      <c r="E231" s="236">
        <v>197</v>
      </c>
      <c r="F231" s="220">
        <f t="shared" si="6"/>
        <v>197</v>
      </c>
      <c r="G231" s="620">
        <f>F231*'Меню '!$K$3</f>
        <v>13790</v>
      </c>
      <c r="H231" s="14"/>
    </row>
    <row r="232" spans="1:8" s="4" customFormat="1" ht="15">
      <c r="A232" s="86" t="s">
        <v>63</v>
      </c>
      <c r="B232" s="1282" t="s">
        <v>781</v>
      </c>
      <c r="C232" s="1282"/>
      <c r="D232" s="535">
        <v>335</v>
      </c>
      <c r="E232" s="236">
        <v>197</v>
      </c>
      <c r="F232" s="220">
        <f t="shared" si="6"/>
        <v>197</v>
      </c>
      <c r="G232" s="620">
        <f>F232*'Меню '!$K$3</f>
        <v>13790</v>
      </c>
      <c r="H232" s="14"/>
    </row>
    <row r="233" spans="1:8" s="4" customFormat="1" ht="15">
      <c r="A233" s="86" t="s">
        <v>88</v>
      </c>
      <c r="B233" s="1282" t="s">
        <v>464</v>
      </c>
      <c r="C233" s="1282"/>
      <c r="D233" s="61">
        <v>564</v>
      </c>
      <c r="E233" s="114">
        <v>332</v>
      </c>
      <c r="F233" s="146">
        <f t="shared" si="6"/>
        <v>332</v>
      </c>
      <c r="G233" s="620">
        <f>F233*'Меню '!$K$3</f>
        <v>23240</v>
      </c>
      <c r="H233" s="14"/>
    </row>
    <row r="234" spans="1:8" s="4" customFormat="1" ht="15">
      <c r="A234" s="86" t="s">
        <v>208</v>
      </c>
      <c r="B234" s="1282" t="s">
        <v>462</v>
      </c>
      <c r="C234" s="1282"/>
      <c r="D234" s="61">
        <v>602</v>
      </c>
      <c r="E234" s="114">
        <v>320</v>
      </c>
      <c r="F234" s="146">
        <f t="shared" si="6"/>
        <v>320</v>
      </c>
      <c r="G234" s="620">
        <f>F234*'Меню '!$K$3</f>
        <v>22400</v>
      </c>
      <c r="H234" s="14"/>
    </row>
    <row r="235" spans="1:8" s="4" customFormat="1" ht="15">
      <c r="A235" s="86" t="s">
        <v>209</v>
      </c>
      <c r="B235" s="1282" t="s">
        <v>465</v>
      </c>
      <c r="C235" s="1282"/>
      <c r="D235" s="61">
        <v>549</v>
      </c>
      <c r="E235" s="114">
        <v>292</v>
      </c>
      <c r="F235" s="146">
        <f t="shared" si="6"/>
        <v>292</v>
      </c>
      <c r="G235" s="620">
        <f>F235*'Меню '!$K$3</f>
        <v>20440</v>
      </c>
      <c r="H235" s="14"/>
    </row>
    <row r="236" spans="1:8" s="4" customFormat="1" ht="15">
      <c r="A236" s="86" t="s">
        <v>210</v>
      </c>
      <c r="B236" s="1282" t="s">
        <v>459</v>
      </c>
      <c r="C236" s="1282"/>
      <c r="D236" s="61">
        <v>654</v>
      </c>
      <c r="E236" s="114">
        <v>348</v>
      </c>
      <c r="F236" s="146">
        <f t="shared" si="6"/>
        <v>348</v>
      </c>
      <c r="G236" s="620">
        <f>F236*'Меню '!$K$3</f>
        <v>24360</v>
      </c>
      <c r="H236" s="14"/>
    </row>
    <row r="237" spans="1:8" s="4" customFormat="1" ht="15">
      <c r="A237" s="86" t="s">
        <v>211</v>
      </c>
      <c r="B237" s="1282" t="s">
        <v>460</v>
      </c>
      <c r="C237" s="1282"/>
      <c r="D237" s="61">
        <v>872</v>
      </c>
      <c r="E237" s="114">
        <v>464</v>
      </c>
      <c r="F237" s="146">
        <f t="shared" si="6"/>
        <v>464</v>
      </c>
      <c r="G237" s="620">
        <f>F237*'Меню '!$K$3</f>
        <v>32480</v>
      </c>
      <c r="H237" s="14"/>
    </row>
    <row r="238" spans="1:8" s="4" customFormat="1" ht="15.75" thickBot="1">
      <c r="A238" s="112" t="s">
        <v>212</v>
      </c>
      <c r="B238" s="1273" t="s">
        <v>461</v>
      </c>
      <c r="C238" s="1273"/>
      <c r="D238" s="117">
        <v>1350</v>
      </c>
      <c r="E238" s="118">
        <v>718</v>
      </c>
      <c r="F238" s="147">
        <f>E238*(1-F$4)</f>
        <v>718</v>
      </c>
      <c r="G238" s="620">
        <f>F238*'Меню '!$K$3</f>
        <v>50260</v>
      </c>
      <c r="H238" s="14"/>
    </row>
    <row r="606" spans="1:5" ht="14.25">
      <c r="A606" s="17"/>
      <c r="B606" s="48"/>
      <c r="C606" s="49"/>
      <c r="D606" s="54"/>
      <c r="E606" s="55"/>
    </row>
    <row r="607" spans="1:5" ht="14.25">
      <c r="A607" s="17"/>
      <c r="B607" s="48"/>
      <c r="C607" s="49"/>
      <c r="D607" s="54"/>
      <c r="E607" s="55"/>
    </row>
    <row r="608" spans="1:5" ht="14.25">
      <c r="A608" s="17"/>
      <c r="B608" s="48"/>
      <c r="C608" s="49"/>
      <c r="D608" s="54"/>
      <c r="E608" s="55"/>
    </row>
    <row r="609" spans="1:5" ht="14.25">
      <c r="A609" s="17"/>
      <c r="B609" s="48"/>
      <c r="C609" s="49"/>
      <c r="D609" s="54"/>
      <c r="E609" s="55"/>
    </row>
    <row r="610" spans="1:5" ht="14.25">
      <c r="A610" s="17"/>
      <c r="B610" s="48"/>
      <c r="C610" s="49"/>
      <c r="D610" s="54"/>
      <c r="E610" s="55"/>
    </row>
    <row r="611" spans="1:5" ht="14.25">
      <c r="A611" s="17"/>
      <c r="B611" s="48"/>
      <c r="C611" s="49"/>
      <c r="D611" s="54"/>
      <c r="E611" s="55"/>
    </row>
    <row r="612" spans="1:5" ht="14.25">
      <c r="A612" s="17"/>
      <c r="B612" s="48"/>
      <c r="C612" s="49"/>
      <c r="D612" s="54"/>
      <c r="E612" s="55"/>
    </row>
    <row r="613" spans="1:5" ht="14.25">
      <c r="A613" s="17"/>
      <c r="B613" s="48"/>
      <c r="C613" s="49"/>
      <c r="D613" s="54"/>
      <c r="E613" s="55"/>
    </row>
    <row r="614" spans="1:5" ht="14.25">
      <c r="A614" s="17"/>
      <c r="B614" s="48"/>
      <c r="C614" s="49"/>
      <c r="D614" s="54"/>
      <c r="E614" s="55"/>
    </row>
    <row r="615" spans="1:5" ht="14.25">
      <c r="A615" s="17"/>
      <c r="B615" s="48"/>
      <c r="C615" s="49"/>
      <c r="D615" s="54"/>
      <c r="E615" s="55"/>
    </row>
    <row r="616" spans="1:5" ht="14.25">
      <c r="A616" s="17"/>
      <c r="B616" s="48"/>
      <c r="C616" s="49"/>
      <c r="D616" s="54"/>
      <c r="E616" s="55"/>
    </row>
    <row r="617" spans="1:5" ht="14.25">
      <c r="A617" s="17"/>
      <c r="B617" s="48"/>
      <c r="C617" s="49"/>
      <c r="D617" s="54"/>
      <c r="E617" s="55"/>
    </row>
    <row r="618" spans="1:5" ht="14.25">
      <c r="A618" s="17"/>
      <c r="B618" s="48"/>
      <c r="C618" s="49"/>
      <c r="D618" s="54"/>
      <c r="E618" s="55"/>
    </row>
    <row r="619" spans="1:5" ht="14.25">
      <c r="A619" s="17"/>
      <c r="B619" s="48"/>
      <c r="C619" s="49"/>
      <c r="D619" s="54"/>
      <c r="E619" s="55"/>
    </row>
    <row r="620" spans="1:5" ht="14.25">
      <c r="A620" s="17"/>
      <c r="B620" s="48"/>
      <c r="C620" s="49"/>
      <c r="D620" s="54"/>
      <c r="E620" s="55"/>
    </row>
    <row r="621" spans="1:5" ht="14.25">
      <c r="A621" s="17"/>
      <c r="B621" s="48"/>
      <c r="C621" s="49"/>
      <c r="D621" s="54"/>
      <c r="E621" s="55"/>
    </row>
    <row r="622" spans="1:5" ht="14.25">
      <c r="A622" s="17"/>
      <c r="B622" s="48"/>
      <c r="C622" s="49"/>
      <c r="D622" s="54"/>
      <c r="E622" s="55"/>
    </row>
    <row r="623" spans="1:5" ht="14.25">
      <c r="A623" s="17"/>
      <c r="B623" s="48"/>
      <c r="C623" s="49"/>
      <c r="D623" s="54"/>
      <c r="E623" s="55"/>
    </row>
    <row r="624" spans="1:5" ht="14.25">
      <c r="A624" s="17"/>
      <c r="B624" s="48"/>
      <c r="C624" s="49"/>
      <c r="D624" s="54"/>
      <c r="E624" s="55"/>
    </row>
    <row r="625" spans="1:5" ht="14.25">
      <c r="A625" s="17"/>
      <c r="B625" s="48"/>
      <c r="C625" s="49"/>
      <c r="D625" s="54"/>
      <c r="E625" s="55"/>
    </row>
    <row r="626" spans="1:5" ht="14.25">
      <c r="A626" s="17"/>
      <c r="B626" s="48"/>
      <c r="C626" s="49"/>
      <c r="D626" s="54"/>
      <c r="E626" s="55"/>
    </row>
    <row r="627" spans="1:5" ht="14.25">
      <c r="A627" s="17"/>
      <c r="B627" s="48"/>
      <c r="C627" s="49"/>
      <c r="D627" s="54"/>
      <c r="E627" s="55"/>
    </row>
    <row r="628" spans="1:5" ht="14.25">
      <c r="A628" s="17"/>
      <c r="B628" s="48"/>
      <c r="C628" s="49"/>
      <c r="D628" s="54"/>
      <c r="E628" s="55"/>
    </row>
  </sheetData>
  <sheetProtection/>
  <mergeCells count="103">
    <mergeCell ref="A2:C4"/>
    <mergeCell ref="D2:E4"/>
    <mergeCell ref="A5:A6"/>
    <mergeCell ref="B5:B6"/>
    <mergeCell ref="C5:C6"/>
    <mergeCell ref="D5:F5"/>
    <mergeCell ref="A7:F7"/>
    <mergeCell ref="G7:J7"/>
    <mergeCell ref="A8:F8"/>
    <mergeCell ref="B18:B20"/>
    <mergeCell ref="C18:C20"/>
    <mergeCell ref="B21:B23"/>
    <mergeCell ref="C21:C23"/>
    <mergeCell ref="B24:B26"/>
    <mergeCell ref="C24:C26"/>
    <mergeCell ref="B27:B29"/>
    <mergeCell ref="C27:C29"/>
    <mergeCell ref="B30:B32"/>
    <mergeCell ref="C30:C32"/>
    <mergeCell ref="B40:B42"/>
    <mergeCell ref="C40:C42"/>
    <mergeCell ref="B33:B35"/>
    <mergeCell ref="C33:C35"/>
    <mergeCell ref="B36:B38"/>
    <mergeCell ref="C36:C38"/>
    <mergeCell ref="B43:B45"/>
    <mergeCell ref="C43:C45"/>
    <mergeCell ref="B46:B48"/>
    <mergeCell ref="C46:C48"/>
    <mergeCell ref="B49:B51"/>
    <mergeCell ref="C49:C51"/>
    <mergeCell ref="B52:B54"/>
    <mergeCell ref="C52:C54"/>
    <mergeCell ref="B56:B58"/>
    <mergeCell ref="C56:C58"/>
    <mergeCell ref="B59:B61"/>
    <mergeCell ref="C59:C61"/>
    <mergeCell ref="B62:B64"/>
    <mergeCell ref="C62:C64"/>
    <mergeCell ref="B65:B67"/>
    <mergeCell ref="C65:C67"/>
    <mergeCell ref="B68:B70"/>
    <mergeCell ref="C68:C70"/>
    <mergeCell ref="B72:B74"/>
    <mergeCell ref="C72:C74"/>
    <mergeCell ref="B75:B77"/>
    <mergeCell ref="C75:C77"/>
    <mergeCell ref="B78:B80"/>
    <mergeCell ref="C78:C80"/>
    <mergeCell ref="C93:C95"/>
    <mergeCell ref="B96:B98"/>
    <mergeCell ref="C96:C98"/>
    <mergeCell ref="B81:B83"/>
    <mergeCell ref="C81:C83"/>
    <mergeCell ref="B84:B86"/>
    <mergeCell ref="C84:C86"/>
    <mergeCell ref="B87:B89"/>
    <mergeCell ref="C87:C89"/>
    <mergeCell ref="B90:B92"/>
    <mergeCell ref="A152:F152"/>
    <mergeCell ref="A144:F144"/>
    <mergeCell ref="A136:F136"/>
    <mergeCell ref="A124:F124"/>
    <mergeCell ref="B100:B102"/>
    <mergeCell ref="C100:C102"/>
    <mergeCell ref="B103:B105"/>
    <mergeCell ref="C103:C105"/>
    <mergeCell ref="B106:B108"/>
    <mergeCell ref="C106:C108"/>
    <mergeCell ref="B232:C232"/>
    <mergeCell ref="B233:C233"/>
    <mergeCell ref="B234:C234"/>
    <mergeCell ref="A188:F188"/>
    <mergeCell ref="B235:C235"/>
    <mergeCell ref="B236:C236"/>
    <mergeCell ref="A1:F1"/>
    <mergeCell ref="A17:F17"/>
    <mergeCell ref="A55:F55"/>
    <mergeCell ref="A39:F39"/>
    <mergeCell ref="A112:F112"/>
    <mergeCell ref="A99:F99"/>
    <mergeCell ref="A71:F71"/>
    <mergeCell ref="B109:B111"/>
    <mergeCell ref="C90:C92"/>
    <mergeCell ref="B93:B95"/>
    <mergeCell ref="B238:C238"/>
    <mergeCell ref="C109:C111"/>
    <mergeCell ref="A229:F229"/>
    <mergeCell ref="A230:F230"/>
    <mergeCell ref="A200:F200"/>
    <mergeCell ref="A195:F195"/>
    <mergeCell ref="A169:F169"/>
    <mergeCell ref="A165:F165"/>
    <mergeCell ref="B237:C237"/>
    <mergeCell ref="B231:C231"/>
    <mergeCell ref="A181:F181"/>
    <mergeCell ref="A226:F226"/>
    <mergeCell ref="A224:F224"/>
    <mergeCell ref="A174:F174"/>
    <mergeCell ref="A225:B225"/>
    <mergeCell ref="A205:F205"/>
    <mergeCell ref="A212:F212"/>
    <mergeCell ref="A218:F218"/>
  </mergeCells>
  <printOptions/>
  <pageMargins left="0.7" right="0.7" top="0.75" bottom="0.75" header="0.3" footer="0.3"/>
  <pageSetup horizontalDpi="600" verticalDpi="600" orientation="portrait" paperSize="9" scale="73" r:id="rId4"/>
  <rowBreaks count="3" manualBreakCount="3">
    <brk id="54" max="255" man="1"/>
    <brk id="111" max="255" man="1"/>
    <brk id="164" max="255" man="1"/>
  </row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90"/>
  <sheetViews>
    <sheetView showZeros="0"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1" sqref="A1:F1"/>
    </sheetView>
  </sheetViews>
  <sheetFormatPr defaultColWidth="9.140625" defaultRowHeight="12.75"/>
  <cols>
    <col min="1" max="1" width="52.7109375" style="13" bestFit="1" customWidth="1"/>
    <col min="2" max="2" width="16.00390625" style="23" customWidth="1"/>
    <col min="3" max="3" width="21.7109375" style="50" customWidth="1"/>
    <col min="4" max="4" width="10.7109375" style="46" customWidth="1"/>
    <col min="5" max="5" width="11.57421875" style="56" customWidth="1"/>
    <col min="6" max="6" width="11.8515625" style="62" customWidth="1"/>
    <col min="7" max="7" width="15.8515625" style="631" customWidth="1"/>
    <col min="8" max="16384" width="9.140625" style="16" customWidth="1"/>
  </cols>
  <sheetData>
    <row r="1" spans="1:7" s="2" customFormat="1" ht="72.75" customHeight="1" thickBot="1">
      <c r="A1" s="964"/>
      <c r="B1" s="965"/>
      <c r="C1" s="965"/>
      <c r="D1" s="965"/>
      <c r="E1" s="965"/>
      <c r="F1" s="966"/>
      <c r="G1" s="630"/>
    </row>
    <row r="2" spans="1:7" s="2" customFormat="1" ht="14.25" customHeight="1">
      <c r="A2" s="1144" t="s">
        <v>485</v>
      </c>
      <c r="B2" s="1145"/>
      <c r="C2" s="1145"/>
      <c r="D2" s="1308"/>
      <c r="E2" s="1308"/>
      <c r="F2" s="208"/>
      <c r="G2" s="630"/>
    </row>
    <row r="3" spans="1:7" s="2" customFormat="1" ht="14.25" customHeight="1">
      <c r="A3" s="1146"/>
      <c r="B3" s="1147"/>
      <c r="C3" s="1147"/>
      <c r="D3" s="1309"/>
      <c r="E3" s="1309"/>
      <c r="F3" s="107" t="s">
        <v>356</v>
      </c>
      <c r="G3" s="630"/>
    </row>
    <row r="4" spans="1:7" s="2" customFormat="1" ht="14.25" customHeight="1" thickBot="1">
      <c r="A4" s="1148"/>
      <c r="B4" s="1149"/>
      <c r="C4" s="1149"/>
      <c r="D4" s="1310"/>
      <c r="E4" s="1310"/>
      <c r="F4" s="150">
        <f>'Меню '!K10</f>
        <v>0</v>
      </c>
      <c r="G4" s="630"/>
    </row>
    <row r="5" spans="1:6" ht="15" customHeight="1">
      <c r="A5" s="1311" t="s">
        <v>112</v>
      </c>
      <c r="B5" s="1313" t="s">
        <v>486</v>
      </c>
      <c r="C5" s="1315" t="s">
        <v>482</v>
      </c>
      <c r="D5" s="1316" t="s">
        <v>2</v>
      </c>
      <c r="E5" s="1317"/>
      <c r="F5" s="1318"/>
    </row>
    <row r="6" spans="1:6" ht="29.25" customHeight="1" thickBot="1">
      <c r="A6" s="1312"/>
      <c r="B6" s="1314"/>
      <c r="C6" s="1314"/>
      <c r="D6" s="179" t="s">
        <v>3</v>
      </c>
      <c r="E6" s="182" t="s">
        <v>4</v>
      </c>
      <c r="F6" s="260" t="s">
        <v>355</v>
      </c>
    </row>
    <row r="7" spans="1:6" ht="15" thickBot="1">
      <c r="A7" s="1298" t="s">
        <v>90</v>
      </c>
      <c r="B7" s="1299"/>
      <c r="C7" s="1299"/>
      <c r="D7" s="1299"/>
      <c r="E7" s="1299"/>
      <c r="F7" s="1300"/>
    </row>
    <row r="8" spans="1:6" ht="15" thickBot="1">
      <c r="A8" s="1262" t="s">
        <v>487</v>
      </c>
      <c r="B8" s="1263"/>
      <c r="C8" s="1263"/>
      <c r="D8" s="1263"/>
      <c r="E8" s="1263"/>
      <c r="F8" s="1264"/>
    </row>
    <row r="9" spans="1:7" ht="15">
      <c r="A9" s="108" t="s">
        <v>603</v>
      </c>
      <c r="B9" s="59">
        <v>12500</v>
      </c>
      <c r="C9" s="60">
        <v>14250</v>
      </c>
      <c r="D9" s="61">
        <v>13388</v>
      </c>
      <c r="E9" s="77">
        <v>7124</v>
      </c>
      <c r="F9" s="146">
        <f aca="true" t="shared" si="0" ref="F9:F15">E9*(1-F$4)</f>
        <v>7124</v>
      </c>
      <c r="G9" s="620">
        <f>F9*'Меню '!$K$3</f>
        <v>498680</v>
      </c>
    </row>
    <row r="10" spans="1:7" ht="15">
      <c r="A10" s="108" t="s">
        <v>604</v>
      </c>
      <c r="B10" s="59">
        <v>12500</v>
      </c>
      <c r="C10" s="60">
        <v>14250</v>
      </c>
      <c r="D10" s="61">
        <v>13388</v>
      </c>
      <c r="E10" s="77">
        <v>7124</v>
      </c>
      <c r="F10" s="146">
        <f t="shared" si="0"/>
        <v>7124</v>
      </c>
      <c r="G10" s="620">
        <f>F10*'Меню '!$K$3</f>
        <v>498680</v>
      </c>
    </row>
    <row r="11" spans="1:7" ht="15">
      <c r="A11" s="108" t="s">
        <v>605</v>
      </c>
      <c r="B11" s="59">
        <v>14000</v>
      </c>
      <c r="C11" s="60">
        <v>16000</v>
      </c>
      <c r="D11" s="61">
        <v>14869</v>
      </c>
      <c r="E11" s="77">
        <v>7912</v>
      </c>
      <c r="F11" s="146">
        <f t="shared" si="0"/>
        <v>7912</v>
      </c>
      <c r="G11" s="620">
        <f>F11*'Меню '!$K$3</f>
        <v>553840</v>
      </c>
    </row>
    <row r="12" spans="1:7" ht="15">
      <c r="A12" s="108" t="s">
        <v>606</v>
      </c>
      <c r="B12" s="59">
        <v>14000</v>
      </c>
      <c r="C12" s="60">
        <v>16000</v>
      </c>
      <c r="D12" s="61">
        <v>14869</v>
      </c>
      <c r="E12" s="77">
        <v>7912</v>
      </c>
      <c r="F12" s="146">
        <f t="shared" si="0"/>
        <v>7912</v>
      </c>
      <c r="G12" s="620">
        <f>F12*'Меню '!$K$3</f>
        <v>553840</v>
      </c>
    </row>
    <row r="13" spans="1:7" ht="15">
      <c r="A13" s="108" t="s">
        <v>607</v>
      </c>
      <c r="B13" s="59">
        <v>15500</v>
      </c>
      <c r="C13" s="60">
        <v>18000</v>
      </c>
      <c r="D13" s="61">
        <v>16804</v>
      </c>
      <c r="E13" s="77">
        <v>8942</v>
      </c>
      <c r="F13" s="146">
        <f t="shared" si="0"/>
        <v>8942</v>
      </c>
      <c r="G13" s="620">
        <f>F13*'Меню '!$K$3</f>
        <v>625940</v>
      </c>
    </row>
    <row r="14" spans="1:7" ht="15">
      <c r="A14" s="108" t="s">
        <v>608</v>
      </c>
      <c r="B14" s="59">
        <v>15500</v>
      </c>
      <c r="C14" s="60">
        <v>18000</v>
      </c>
      <c r="D14" s="61">
        <v>16804</v>
      </c>
      <c r="E14" s="77">
        <v>8942</v>
      </c>
      <c r="F14" s="146">
        <f t="shared" si="0"/>
        <v>8942</v>
      </c>
      <c r="G14" s="620">
        <f>F14*'Меню '!$K$3</f>
        <v>625940</v>
      </c>
    </row>
    <row r="15" spans="1:7" ht="15.75" thickBot="1">
      <c r="A15" s="209" t="s">
        <v>609</v>
      </c>
      <c r="B15" s="210">
        <v>22400</v>
      </c>
      <c r="C15" s="211">
        <v>25000</v>
      </c>
      <c r="D15" s="338">
        <v>17597</v>
      </c>
      <c r="E15" s="77">
        <v>9360</v>
      </c>
      <c r="F15" s="146">
        <f t="shared" si="0"/>
        <v>9360</v>
      </c>
      <c r="G15" s="620">
        <f>F15*'Меню '!$K$3</f>
        <v>655200</v>
      </c>
    </row>
    <row r="16" spans="1:7" ht="15.75" thickBot="1">
      <c r="A16" s="1262" t="s">
        <v>610</v>
      </c>
      <c r="B16" s="1263"/>
      <c r="C16" s="1263"/>
      <c r="D16" s="1263"/>
      <c r="E16" s="1263"/>
      <c r="F16" s="1264"/>
      <c r="G16" s="620">
        <f>F16*'Меню '!$K$3</f>
        <v>0</v>
      </c>
    </row>
    <row r="17" spans="1:7" ht="15">
      <c r="A17" s="215" t="s">
        <v>611</v>
      </c>
      <c r="B17" s="216">
        <v>22400</v>
      </c>
      <c r="C17" s="217" t="s">
        <v>601</v>
      </c>
      <c r="D17" s="218">
        <v>12110</v>
      </c>
      <c r="E17" s="219">
        <v>6441</v>
      </c>
      <c r="F17" s="220">
        <f aca="true" t="shared" si="1" ref="F17:F24">E17*(1-F$4)</f>
        <v>6441</v>
      </c>
      <c r="G17" s="620">
        <f>F17*'Меню '!$K$3</f>
        <v>450870</v>
      </c>
    </row>
    <row r="18" spans="1:7" ht="15">
      <c r="A18" s="108" t="s">
        <v>612</v>
      </c>
      <c r="B18" s="59">
        <v>28000</v>
      </c>
      <c r="C18" s="60" t="s">
        <v>601</v>
      </c>
      <c r="D18" s="61">
        <v>15144</v>
      </c>
      <c r="E18" s="219">
        <v>8055</v>
      </c>
      <c r="F18" s="146">
        <f t="shared" si="1"/>
        <v>8055</v>
      </c>
      <c r="G18" s="620">
        <f>F18*'Меню '!$K$3</f>
        <v>563850</v>
      </c>
    </row>
    <row r="19" spans="1:7" ht="15">
      <c r="A19" s="108" t="s">
        <v>613</v>
      </c>
      <c r="B19" s="59">
        <v>33500</v>
      </c>
      <c r="C19" s="60" t="s">
        <v>601</v>
      </c>
      <c r="D19" s="61">
        <v>18168</v>
      </c>
      <c r="E19" s="219">
        <v>9663</v>
      </c>
      <c r="F19" s="146">
        <f t="shared" si="1"/>
        <v>9663</v>
      </c>
      <c r="G19" s="620">
        <f>F19*'Меню '!$K$3</f>
        <v>676410</v>
      </c>
    </row>
    <row r="20" spans="1:7" ht="15">
      <c r="A20" s="108" t="s">
        <v>614</v>
      </c>
      <c r="B20" s="59">
        <v>40000</v>
      </c>
      <c r="C20" s="60" t="s">
        <v>601</v>
      </c>
      <c r="D20" s="61">
        <v>21201</v>
      </c>
      <c r="E20" s="219">
        <v>11277</v>
      </c>
      <c r="F20" s="146">
        <f t="shared" si="1"/>
        <v>11277</v>
      </c>
      <c r="G20" s="620">
        <f>F20*'Меню '!$K$3</f>
        <v>789390</v>
      </c>
    </row>
    <row r="21" spans="1:7" ht="15">
      <c r="A21" s="108" t="s">
        <v>615</v>
      </c>
      <c r="B21" s="59">
        <v>44000</v>
      </c>
      <c r="C21" s="60" t="s">
        <v>601</v>
      </c>
      <c r="D21" s="334">
        <v>24222</v>
      </c>
      <c r="E21" s="219">
        <v>12883</v>
      </c>
      <c r="F21" s="315">
        <f t="shared" si="1"/>
        <v>12883</v>
      </c>
      <c r="G21" s="620">
        <f>F21*'Меню '!$K$3</f>
        <v>901810</v>
      </c>
    </row>
    <row r="22" spans="1:7" ht="15">
      <c r="A22" s="108" t="s">
        <v>616</v>
      </c>
      <c r="B22" s="59">
        <v>48000</v>
      </c>
      <c r="C22" s="60" t="s">
        <v>601</v>
      </c>
      <c r="D22" s="334">
        <v>27256</v>
      </c>
      <c r="E22" s="219">
        <v>14497</v>
      </c>
      <c r="F22" s="315">
        <f t="shared" si="1"/>
        <v>14497</v>
      </c>
      <c r="G22" s="620">
        <f>F22*'Меню '!$K$3</f>
        <v>1014790</v>
      </c>
    </row>
    <row r="23" spans="1:7" ht="15">
      <c r="A23" s="209" t="s">
        <v>617</v>
      </c>
      <c r="B23" s="59">
        <v>56000</v>
      </c>
      <c r="C23" s="60" t="s">
        <v>601</v>
      </c>
      <c r="D23" s="334">
        <v>30425</v>
      </c>
      <c r="E23" s="219">
        <v>16183</v>
      </c>
      <c r="F23" s="315">
        <f t="shared" si="1"/>
        <v>16183</v>
      </c>
      <c r="G23" s="620">
        <f>F23*'Меню '!$K$3</f>
        <v>1132810</v>
      </c>
    </row>
    <row r="24" spans="1:6" ht="14.25" customHeight="1">
      <c r="A24" s="1345" t="s">
        <v>703</v>
      </c>
      <c r="B24" s="545">
        <v>61500</v>
      </c>
      <c r="C24" s="546" t="s">
        <v>601</v>
      </c>
      <c r="D24" s="547">
        <f>SUM(D25:D27)</f>
        <v>33651</v>
      </c>
      <c r="E24" s="548">
        <f>SUM(E25:E27)</f>
        <v>17898</v>
      </c>
      <c r="F24" s="1437">
        <f t="shared" si="1"/>
        <v>17898</v>
      </c>
    </row>
    <row r="25" spans="1:6" ht="15">
      <c r="A25" s="1346"/>
      <c r="B25" s="1351" t="s">
        <v>618</v>
      </c>
      <c r="C25" s="1352"/>
      <c r="D25" s="549">
        <f>D18</f>
        <v>15144</v>
      </c>
      <c r="E25" s="535">
        <f>E18</f>
        <v>8055</v>
      </c>
      <c r="F25" s="1437"/>
    </row>
    <row r="26" spans="1:7" ht="15">
      <c r="A26" s="1346"/>
      <c r="B26" s="1353" t="s">
        <v>812</v>
      </c>
      <c r="C26" s="1354"/>
      <c r="D26" s="549">
        <f>D19</f>
        <v>18168</v>
      </c>
      <c r="E26" s="535">
        <f>E19</f>
        <v>9663</v>
      </c>
      <c r="F26" s="1437"/>
      <c r="G26" s="620">
        <f>F24*'Меню '!$K$3</f>
        <v>1252860</v>
      </c>
    </row>
    <row r="27" spans="1:7" ht="15">
      <c r="A27" s="1347"/>
      <c r="B27" s="1355" t="s">
        <v>619</v>
      </c>
      <c r="C27" s="1356"/>
      <c r="D27" s="550">
        <v>339</v>
      </c>
      <c r="E27" s="551">
        <v>180</v>
      </c>
      <c r="F27" s="1437"/>
      <c r="G27" s="620">
        <f>F25*'Меню '!$K$3</f>
        <v>0</v>
      </c>
    </row>
    <row r="28" spans="1:7" ht="15">
      <c r="A28" s="1357" t="s">
        <v>620</v>
      </c>
      <c r="B28" s="64">
        <v>68000</v>
      </c>
      <c r="C28" s="65"/>
      <c r="D28" s="52">
        <f>SUM(D29:D31)</f>
        <v>36684</v>
      </c>
      <c r="E28" s="83">
        <f>SUM(E29:E31)</f>
        <v>19512</v>
      </c>
      <c r="F28" s="1395">
        <f>E28*(1-F$4)</f>
        <v>19512</v>
      </c>
      <c r="G28" s="620">
        <f>F26*'Меню '!$K$3</f>
        <v>0</v>
      </c>
    </row>
    <row r="29" spans="1:7" ht="15">
      <c r="A29" s="1358"/>
      <c r="B29" s="1376" t="s">
        <v>618</v>
      </c>
      <c r="C29" s="1377"/>
      <c r="D29" s="61">
        <f>D18</f>
        <v>15144</v>
      </c>
      <c r="E29" s="61">
        <f>E18</f>
        <v>8055</v>
      </c>
      <c r="F29" s="1395"/>
      <c r="G29" s="620">
        <f>F27*'Меню '!$K$3</f>
        <v>0</v>
      </c>
    </row>
    <row r="30" spans="1:7" ht="15">
      <c r="A30" s="1358"/>
      <c r="B30" s="1378" t="s">
        <v>622</v>
      </c>
      <c r="C30" s="1379"/>
      <c r="D30" s="61">
        <f>D20</f>
        <v>21201</v>
      </c>
      <c r="E30" s="61">
        <f>E20</f>
        <v>11277</v>
      </c>
      <c r="F30" s="1395"/>
      <c r="G30" s="620">
        <f>F28*'Меню '!$K$3</f>
        <v>1365840</v>
      </c>
    </row>
    <row r="31" spans="1:7" ht="15">
      <c r="A31" s="1404"/>
      <c r="B31" s="1397" t="s">
        <v>619</v>
      </c>
      <c r="C31" s="1398"/>
      <c r="D31" s="276">
        <v>339</v>
      </c>
      <c r="E31" s="277">
        <v>180</v>
      </c>
      <c r="F31" s="1396"/>
      <c r="G31" s="620">
        <f>F29*'Меню '!$K$3</f>
        <v>0</v>
      </c>
    </row>
    <row r="32" spans="1:7" ht="15">
      <c r="A32" s="1345" t="s">
        <v>625</v>
      </c>
      <c r="B32" s="545">
        <v>72000</v>
      </c>
      <c r="C32" s="546" t="s">
        <v>601</v>
      </c>
      <c r="D32" s="547">
        <f>SUM(D33:D35)</f>
        <v>39705</v>
      </c>
      <c r="E32" s="547">
        <f>SUM(E33:E35)</f>
        <v>21118</v>
      </c>
      <c r="F32" s="1383">
        <f>E32*(1-F$4)</f>
        <v>21118</v>
      </c>
      <c r="G32" s="620">
        <f>F30*'Меню '!$K$3</f>
        <v>0</v>
      </c>
    </row>
    <row r="33" spans="1:7" ht="15">
      <c r="A33" s="1346"/>
      <c r="B33" s="1351" t="s">
        <v>618</v>
      </c>
      <c r="C33" s="1352"/>
      <c r="D33" s="535">
        <f>D18</f>
        <v>15144</v>
      </c>
      <c r="E33" s="535">
        <f>E18</f>
        <v>8055</v>
      </c>
      <c r="F33" s="1384"/>
      <c r="G33" s="620">
        <f>F31*'Меню '!$K$3</f>
        <v>0</v>
      </c>
    </row>
    <row r="34" spans="1:7" ht="15">
      <c r="A34" s="1346"/>
      <c r="B34" s="1353" t="s">
        <v>623</v>
      </c>
      <c r="C34" s="1354"/>
      <c r="D34" s="535">
        <f>D21</f>
        <v>24222</v>
      </c>
      <c r="E34" s="535">
        <f>E21</f>
        <v>12883</v>
      </c>
      <c r="F34" s="1384"/>
      <c r="G34" s="620">
        <f>F32*'Меню '!$K$3</f>
        <v>1478260</v>
      </c>
    </row>
    <row r="35" spans="1:7" ht="15">
      <c r="A35" s="1347"/>
      <c r="B35" s="1355" t="s">
        <v>619</v>
      </c>
      <c r="C35" s="1356"/>
      <c r="D35" s="550">
        <v>339</v>
      </c>
      <c r="E35" s="552">
        <v>180</v>
      </c>
      <c r="F35" s="1391"/>
      <c r="G35" s="620">
        <f>F33*'Меню '!$K$3</f>
        <v>0</v>
      </c>
    </row>
    <row r="36" spans="1:7" ht="15">
      <c r="A36" s="1357" t="s">
        <v>626</v>
      </c>
      <c r="B36" s="64">
        <v>76000</v>
      </c>
      <c r="C36" s="65" t="s">
        <v>601</v>
      </c>
      <c r="D36" s="52">
        <f>SUM(D37:D39)</f>
        <v>42795</v>
      </c>
      <c r="E36" s="52">
        <f>SUM(E37:E39)</f>
        <v>22762</v>
      </c>
      <c r="F36" s="1394">
        <f>E36*(1-F$4)</f>
        <v>22762</v>
      </c>
      <c r="G36" s="620">
        <f>F34*'Меню '!$K$3</f>
        <v>0</v>
      </c>
    </row>
    <row r="37" spans="1:7" ht="15">
      <c r="A37" s="1358"/>
      <c r="B37" s="1376" t="s">
        <v>618</v>
      </c>
      <c r="C37" s="1377"/>
      <c r="D37" s="61">
        <f>D18</f>
        <v>15144</v>
      </c>
      <c r="E37" s="61">
        <f>E18</f>
        <v>8055</v>
      </c>
      <c r="F37" s="1395"/>
      <c r="G37" s="620">
        <f>F35*'Меню '!$K$3</f>
        <v>0</v>
      </c>
    </row>
    <row r="38" spans="1:7" ht="15">
      <c r="A38" s="1358"/>
      <c r="B38" s="1378" t="s">
        <v>624</v>
      </c>
      <c r="C38" s="1379"/>
      <c r="D38" s="61">
        <f>D22</f>
        <v>27256</v>
      </c>
      <c r="E38" s="61">
        <f>E22</f>
        <v>14497</v>
      </c>
      <c r="F38" s="1395"/>
      <c r="G38" s="620">
        <f>F36*'Меню '!$K$3</f>
        <v>1593340</v>
      </c>
    </row>
    <row r="39" spans="1:7" ht="15">
      <c r="A39" s="1404"/>
      <c r="B39" s="1397" t="s">
        <v>222</v>
      </c>
      <c r="C39" s="1398"/>
      <c r="D39" s="276">
        <v>395</v>
      </c>
      <c r="E39" s="277">
        <v>210</v>
      </c>
      <c r="F39" s="1396"/>
      <c r="G39" s="620">
        <f>F37*'Меню '!$K$3</f>
        <v>0</v>
      </c>
    </row>
    <row r="40" spans="1:7" ht="15">
      <c r="A40" s="1345" t="s">
        <v>627</v>
      </c>
      <c r="B40" s="545">
        <v>81500</v>
      </c>
      <c r="C40" s="546" t="s">
        <v>601</v>
      </c>
      <c r="D40" s="547">
        <f>SUM(D41:D43)</f>
        <v>45819</v>
      </c>
      <c r="E40" s="547">
        <f>SUM(E41:E43)</f>
        <v>24370</v>
      </c>
      <c r="F40" s="1383">
        <f>E40*(1-F$4)</f>
        <v>24370</v>
      </c>
      <c r="G40" s="620">
        <f>F38*'Меню '!$K$3</f>
        <v>0</v>
      </c>
    </row>
    <row r="41" spans="1:7" ht="15">
      <c r="A41" s="1346"/>
      <c r="B41" s="1351" t="s">
        <v>621</v>
      </c>
      <c r="C41" s="1352"/>
      <c r="D41" s="535">
        <f>D19</f>
        <v>18168</v>
      </c>
      <c r="E41" s="535">
        <f>E19</f>
        <v>9663</v>
      </c>
      <c r="F41" s="1384"/>
      <c r="G41" s="620">
        <f>F39*'Меню '!$K$3</f>
        <v>0</v>
      </c>
    </row>
    <row r="42" spans="1:7" ht="15">
      <c r="A42" s="1346"/>
      <c r="B42" s="1353" t="s">
        <v>624</v>
      </c>
      <c r="C42" s="1354"/>
      <c r="D42" s="535">
        <f>D22</f>
        <v>27256</v>
      </c>
      <c r="E42" s="535">
        <f>E22</f>
        <v>14497</v>
      </c>
      <c r="F42" s="1384"/>
      <c r="G42" s="620">
        <f>F40*'Меню '!$K$3</f>
        <v>1705900</v>
      </c>
    </row>
    <row r="43" spans="1:7" ht="15">
      <c r="A43" s="1347"/>
      <c r="B43" s="1355" t="s">
        <v>222</v>
      </c>
      <c r="C43" s="1356"/>
      <c r="D43" s="550">
        <v>395</v>
      </c>
      <c r="E43" s="552">
        <v>210</v>
      </c>
      <c r="F43" s="1391"/>
      <c r="G43" s="620">
        <f>F41*'Меню '!$K$3</f>
        <v>0</v>
      </c>
    </row>
    <row r="44" spans="1:7" ht="15">
      <c r="A44" s="1405" t="s">
        <v>628</v>
      </c>
      <c r="B44" s="64">
        <v>88000</v>
      </c>
      <c r="C44" s="65" t="s">
        <v>601</v>
      </c>
      <c r="D44" s="52">
        <f>SUM(D45:D47)</f>
        <v>48839</v>
      </c>
      <c r="E44" s="52">
        <f>SUM(E45:E47)</f>
        <v>25976</v>
      </c>
      <c r="F44" s="1394">
        <f>E44*(1-F$4)</f>
        <v>25976</v>
      </c>
      <c r="G44" s="620">
        <f>F42*'Меню '!$K$3</f>
        <v>0</v>
      </c>
    </row>
    <row r="45" spans="1:7" ht="15">
      <c r="A45" s="1358"/>
      <c r="B45" s="1376" t="s">
        <v>623</v>
      </c>
      <c r="C45" s="1377"/>
      <c r="D45" s="61">
        <f>D21</f>
        <v>24222</v>
      </c>
      <c r="E45" s="61">
        <f>E21</f>
        <v>12883</v>
      </c>
      <c r="F45" s="1395"/>
      <c r="G45" s="620">
        <f>F43*'Меню '!$K$3</f>
        <v>0</v>
      </c>
    </row>
    <row r="46" spans="1:7" ht="15">
      <c r="A46" s="1358"/>
      <c r="B46" s="1378" t="s">
        <v>623</v>
      </c>
      <c r="C46" s="1379"/>
      <c r="D46" s="61">
        <f>D21</f>
        <v>24222</v>
      </c>
      <c r="E46" s="61">
        <f>E21</f>
        <v>12883</v>
      </c>
      <c r="F46" s="1395"/>
      <c r="G46" s="620">
        <f>F44*'Меню '!$K$3</f>
        <v>1818320</v>
      </c>
    </row>
    <row r="47" spans="1:7" ht="15">
      <c r="A47" s="1404"/>
      <c r="B47" s="1397" t="s">
        <v>222</v>
      </c>
      <c r="C47" s="1398"/>
      <c r="D47" s="276">
        <v>395</v>
      </c>
      <c r="E47" s="277">
        <v>210</v>
      </c>
      <c r="F47" s="1396"/>
      <c r="G47" s="620">
        <f>F45*'Меню '!$K$3</f>
        <v>0</v>
      </c>
    </row>
    <row r="48" spans="1:7" ht="15">
      <c r="A48" s="1408" t="s">
        <v>629</v>
      </c>
      <c r="B48" s="545">
        <v>92000</v>
      </c>
      <c r="C48" s="546" t="s">
        <v>601</v>
      </c>
      <c r="D48" s="547">
        <f>SUM(D49:D51)</f>
        <v>51873</v>
      </c>
      <c r="E48" s="547">
        <f>SUM(E49:E51)</f>
        <v>27590</v>
      </c>
      <c r="F48" s="1383">
        <f>E48*(1-F$4)</f>
        <v>27590</v>
      </c>
      <c r="G48" s="620">
        <f>F46*'Меню '!$K$3</f>
        <v>0</v>
      </c>
    </row>
    <row r="49" spans="1:7" ht="15">
      <c r="A49" s="1346"/>
      <c r="B49" s="1351" t="s">
        <v>623</v>
      </c>
      <c r="C49" s="1352"/>
      <c r="D49" s="535">
        <f>D21</f>
        <v>24222</v>
      </c>
      <c r="E49" s="535">
        <f>E21</f>
        <v>12883</v>
      </c>
      <c r="F49" s="1384"/>
      <c r="G49" s="620">
        <f>F47*'Меню '!$K$3</f>
        <v>0</v>
      </c>
    </row>
    <row r="50" spans="1:7" ht="15">
      <c r="A50" s="1346"/>
      <c r="B50" s="1353" t="s">
        <v>624</v>
      </c>
      <c r="C50" s="1354"/>
      <c r="D50" s="535">
        <f>D22</f>
        <v>27256</v>
      </c>
      <c r="E50" s="535">
        <f>E22</f>
        <v>14497</v>
      </c>
      <c r="F50" s="1384"/>
      <c r="G50" s="620">
        <f>F48*'Меню '!$K$3</f>
        <v>1931300</v>
      </c>
    </row>
    <row r="51" spans="1:7" ht="15">
      <c r="A51" s="1347"/>
      <c r="B51" s="1355" t="s">
        <v>222</v>
      </c>
      <c r="C51" s="1356"/>
      <c r="D51" s="550">
        <v>395</v>
      </c>
      <c r="E51" s="552">
        <v>210</v>
      </c>
      <c r="F51" s="1391"/>
      <c r="G51" s="620">
        <f>F49*'Меню '!$K$3</f>
        <v>0</v>
      </c>
    </row>
    <row r="52" spans="1:7" ht="15">
      <c r="A52" s="1405" t="s">
        <v>630</v>
      </c>
      <c r="B52" s="64">
        <v>96000</v>
      </c>
      <c r="C52" s="65" t="s">
        <v>601</v>
      </c>
      <c r="D52" s="52">
        <f>SUM(D53:D55)</f>
        <v>54907</v>
      </c>
      <c r="E52" s="52">
        <f>SUM(E53:E55)</f>
        <v>29204</v>
      </c>
      <c r="F52" s="1394">
        <f>E52*(1-F$4)</f>
        <v>29204</v>
      </c>
      <c r="G52" s="620">
        <f>F50*'Меню '!$K$3</f>
        <v>0</v>
      </c>
    </row>
    <row r="53" spans="1:7" ht="15">
      <c r="A53" s="1358"/>
      <c r="B53" s="1376" t="s">
        <v>624</v>
      </c>
      <c r="C53" s="1377"/>
      <c r="D53" s="61">
        <f>D22</f>
        <v>27256</v>
      </c>
      <c r="E53" s="61">
        <f>E22</f>
        <v>14497</v>
      </c>
      <c r="F53" s="1395"/>
      <c r="G53" s="620">
        <f>F51*'Меню '!$K$3</f>
        <v>0</v>
      </c>
    </row>
    <row r="54" spans="1:7" ht="15">
      <c r="A54" s="1358"/>
      <c r="B54" s="1378" t="s">
        <v>624</v>
      </c>
      <c r="C54" s="1379"/>
      <c r="D54" s="61">
        <f>D22</f>
        <v>27256</v>
      </c>
      <c r="E54" s="61">
        <f>E22</f>
        <v>14497</v>
      </c>
      <c r="F54" s="1395"/>
      <c r="G54" s="620">
        <f>F52*'Меню '!$K$3</f>
        <v>2044280</v>
      </c>
    </row>
    <row r="55" spans="1:7" ht="15">
      <c r="A55" s="1404"/>
      <c r="B55" s="1397" t="s">
        <v>222</v>
      </c>
      <c r="C55" s="1398"/>
      <c r="D55" s="276">
        <v>395</v>
      </c>
      <c r="E55" s="277">
        <v>210</v>
      </c>
      <c r="F55" s="1396"/>
      <c r="G55" s="620">
        <f>F53*'Меню '!$K$3</f>
        <v>0</v>
      </c>
    </row>
    <row r="56" spans="1:7" ht="15">
      <c r="A56" s="1345" t="s">
        <v>631</v>
      </c>
      <c r="B56" s="545">
        <v>104000</v>
      </c>
      <c r="C56" s="546" t="s">
        <v>601</v>
      </c>
      <c r="D56" s="547">
        <f>SUM(D57:D59)</f>
        <v>58076</v>
      </c>
      <c r="E56" s="547">
        <f>SUM(E57:E59)</f>
        <v>30890</v>
      </c>
      <c r="F56" s="1383">
        <f>E56*(1-F$4)</f>
        <v>30890</v>
      </c>
      <c r="G56" s="620">
        <f>F54*'Меню '!$K$3</f>
        <v>0</v>
      </c>
    </row>
    <row r="57" spans="1:7" ht="15">
      <c r="A57" s="1346"/>
      <c r="B57" s="1351" t="s">
        <v>624</v>
      </c>
      <c r="C57" s="1352"/>
      <c r="D57" s="535">
        <f>D22</f>
        <v>27256</v>
      </c>
      <c r="E57" s="535">
        <f>E22</f>
        <v>14497</v>
      </c>
      <c r="F57" s="1384"/>
      <c r="G57" s="620">
        <f>F55*'Меню '!$K$3</f>
        <v>0</v>
      </c>
    </row>
    <row r="58" spans="1:7" ht="15">
      <c r="A58" s="1346"/>
      <c r="B58" s="1353" t="s">
        <v>638</v>
      </c>
      <c r="C58" s="1354"/>
      <c r="D58" s="535">
        <f>D23</f>
        <v>30425</v>
      </c>
      <c r="E58" s="535">
        <f>E23</f>
        <v>16183</v>
      </c>
      <c r="F58" s="1384"/>
      <c r="G58" s="620">
        <f>F56*'Меню '!$K$3</f>
        <v>2162300</v>
      </c>
    </row>
    <row r="59" spans="1:7" ht="15">
      <c r="A59" s="1347"/>
      <c r="B59" s="1355" t="s">
        <v>222</v>
      </c>
      <c r="C59" s="1356"/>
      <c r="D59" s="550">
        <v>395</v>
      </c>
      <c r="E59" s="552">
        <v>210</v>
      </c>
      <c r="F59" s="1391"/>
      <c r="G59" s="620">
        <f>F57*'Меню '!$K$3</f>
        <v>0</v>
      </c>
    </row>
    <row r="60" spans="1:7" ht="15">
      <c r="A60" s="1357" t="s">
        <v>632</v>
      </c>
      <c r="B60" s="64">
        <v>112000</v>
      </c>
      <c r="C60" s="65" t="s">
        <v>601</v>
      </c>
      <c r="D60" s="52">
        <f>SUM(D61:D63)</f>
        <v>61245</v>
      </c>
      <c r="E60" s="52">
        <f>SUM(E61:E63)</f>
        <v>32576</v>
      </c>
      <c r="F60" s="1394">
        <f>E60*(1-F$4)</f>
        <v>32576</v>
      </c>
      <c r="G60" s="620">
        <f>F58*'Меню '!$K$3</f>
        <v>0</v>
      </c>
    </row>
    <row r="61" spans="1:7" ht="15">
      <c r="A61" s="1358"/>
      <c r="B61" s="1376" t="s">
        <v>638</v>
      </c>
      <c r="C61" s="1377"/>
      <c r="D61" s="61">
        <f>D23</f>
        <v>30425</v>
      </c>
      <c r="E61" s="61">
        <f>E23</f>
        <v>16183</v>
      </c>
      <c r="F61" s="1395"/>
      <c r="G61" s="620">
        <f>F59*'Меню '!$K$3</f>
        <v>0</v>
      </c>
    </row>
    <row r="62" spans="1:7" ht="15">
      <c r="A62" s="1358"/>
      <c r="B62" s="1378" t="s">
        <v>638</v>
      </c>
      <c r="C62" s="1379"/>
      <c r="D62" s="61">
        <f>D23</f>
        <v>30425</v>
      </c>
      <c r="E62" s="61">
        <f>E23</f>
        <v>16183</v>
      </c>
      <c r="F62" s="1395"/>
      <c r="G62" s="620">
        <f>F60*'Меню '!$K$3</f>
        <v>2280320</v>
      </c>
    </row>
    <row r="63" spans="1:7" ht="15">
      <c r="A63" s="1404"/>
      <c r="B63" s="1397" t="s">
        <v>222</v>
      </c>
      <c r="C63" s="1398"/>
      <c r="D63" s="276">
        <v>395</v>
      </c>
      <c r="E63" s="277">
        <v>210</v>
      </c>
      <c r="F63" s="1396"/>
      <c r="G63" s="620">
        <f>F61*'Меню '!$K$3</f>
        <v>0</v>
      </c>
    </row>
    <row r="64" spans="1:7" ht="15">
      <c r="A64" s="1345" t="s">
        <v>633</v>
      </c>
      <c r="B64" s="545">
        <v>115000</v>
      </c>
      <c r="C64" s="546" t="s">
        <v>601</v>
      </c>
      <c r="D64" s="547">
        <f>SUM(D65:D67)</f>
        <v>63592</v>
      </c>
      <c r="E64" s="547">
        <f>SUM(E65:E67)</f>
        <v>33823</v>
      </c>
      <c r="F64" s="1383">
        <f>E64*(1-F$4)</f>
        <v>33823</v>
      </c>
      <c r="G64" s="620">
        <f>F62*'Меню '!$K$3</f>
        <v>0</v>
      </c>
    </row>
    <row r="65" spans="1:7" ht="15">
      <c r="A65" s="1346"/>
      <c r="B65" s="1351" t="s">
        <v>621</v>
      </c>
      <c r="C65" s="1352"/>
      <c r="D65" s="535">
        <f>D19</f>
        <v>18168</v>
      </c>
      <c r="E65" s="535">
        <f>E19</f>
        <v>9663</v>
      </c>
      <c r="F65" s="1384"/>
      <c r="G65" s="620">
        <f>F63*'Меню '!$K$3</f>
        <v>0</v>
      </c>
    </row>
    <row r="66" spans="1:7" ht="15">
      <c r="A66" s="1346"/>
      <c r="B66" s="1353" t="s">
        <v>621</v>
      </c>
      <c r="C66" s="1354"/>
      <c r="D66" s="535">
        <f>D65</f>
        <v>18168</v>
      </c>
      <c r="E66" s="535">
        <f>E65</f>
        <v>9663</v>
      </c>
      <c r="F66" s="1384"/>
      <c r="G66" s="620">
        <f>F64*'Меню '!$K$3</f>
        <v>2367610</v>
      </c>
    </row>
    <row r="67" spans="1:7" ht="15">
      <c r="A67" s="1346"/>
      <c r="B67" s="1353" t="s">
        <v>624</v>
      </c>
      <c r="C67" s="1354"/>
      <c r="D67" s="535">
        <f>D22</f>
        <v>27256</v>
      </c>
      <c r="E67" s="535">
        <f>E22</f>
        <v>14497</v>
      </c>
      <c r="F67" s="1384"/>
      <c r="G67" s="620">
        <f>F65*'Меню '!$K$3</f>
        <v>0</v>
      </c>
    </row>
    <row r="68" spans="1:7" ht="15">
      <c r="A68" s="1347"/>
      <c r="B68" s="1355" t="s">
        <v>639</v>
      </c>
      <c r="C68" s="1356"/>
      <c r="D68" s="553">
        <v>733.1999999999999</v>
      </c>
      <c r="E68" s="554">
        <v>390</v>
      </c>
      <c r="F68" s="1391"/>
      <c r="G68" s="620">
        <f>F66*'Меню '!$K$3</f>
        <v>0</v>
      </c>
    </row>
    <row r="69" spans="1:7" ht="15">
      <c r="A69" s="1357" t="s">
        <v>634</v>
      </c>
      <c r="B69" s="64">
        <v>121500</v>
      </c>
      <c r="C69" s="65" t="s">
        <v>601</v>
      </c>
      <c r="D69" s="52">
        <f>SUM(D70:D73)</f>
        <v>67358.2</v>
      </c>
      <c r="E69" s="52">
        <f>SUM(E70:E73)</f>
        <v>35827</v>
      </c>
      <c r="F69" s="1394">
        <f>E69*(1-F$4)</f>
        <v>35827</v>
      </c>
      <c r="G69" s="620">
        <f>F67*'Меню '!$K$3</f>
        <v>0</v>
      </c>
    </row>
    <row r="70" spans="1:7" ht="15">
      <c r="A70" s="1358"/>
      <c r="B70" s="1376" t="s">
        <v>621</v>
      </c>
      <c r="C70" s="1377"/>
      <c r="D70" s="61">
        <f>D19</f>
        <v>18168</v>
      </c>
      <c r="E70" s="61">
        <f>E19</f>
        <v>9663</v>
      </c>
      <c r="F70" s="1395"/>
      <c r="G70" s="620">
        <f>F68*'Меню '!$K$3</f>
        <v>0</v>
      </c>
    </row>
    <row r="71" spans="1:7" ht="15">
      <c r="A71" s="1358"/>
      <c r="B71" s="1378" t="s">
        <v>622</v>
      </c>
      <c r="C71" s="1379"/>
      <c r="D71" s="61">
        <f>D20</f>
        <v>21201</v>
      </c>
      <c r="E71" s="61">
        <f>E20</f>
        <v>11277</v>
      </c>
      <c r="F71" s="1395"/>
      <c r="G71" s="620">
        <f>F69*'Меню '!$K$3</f>
        <v>2507890</v>
      </c>
    </row>
    <row r="72" spans="1:7" ht="15">
      <c r="A72" s="1358"/>
      <c r="B72" s="1378" t="s">
        <v>624</v>
      </c>
      <c r="C72" s="1379"/>
      <c r="D72" s="61">
        <f>D22</f>
        <v>27256</v>
      </c>
      <c r="E72" s="61">
        <f>E22</f>
        <v>14497</v>
      </c>
      <c r="F72" s="1395"/>
      <c r="G72" s="620">
        <f>F70*'Меню '!$K$3</f>
        <v>0</v>
      </c>
    </row>
    <row r="73" spans="1:7" ht="15">
      <c r="A73" s="1404"/>
      <c r="B73" s="1397" t="s">
        <v>639</v>
      </c>
      <c r="C73" s="1398"/>
      <c r="D73" s="278">
        <v>733.1999999999999</v>
      </c>
      <c r="E73" s="279">
        <v>390</v>
      </c>
      <c r="F73" s="1396"/>
      <c r="G73" s="620">
        <f>F71*'Меню '!$K$3</f>
        <v>0</v>
      </c>
    </row>
    <row r="74" spans="1:7" ht="15">
      <c r="A74" s="1345" t="s">
        <v>635</v>
      </c>
      <c r="B74" s="545">
        <v>128000</v>
      </c>
      <c r="C74" s="546" t="s">
        <v>601</v>
      </c>
      <c r="D74" s="547">
        <f>SUM(D75:D78)</f>
        <v>70378.2</v>
      </c>
      <c r="E74" s="547">
        <f>SUM(E75:E78)</f>
        <v>37433</v>
      </c>
      <c r="F74" s="1383">
        <f>E74*(1-F$4)</f>
        <v>37433</v>
      </c>
      <c r="G74" s="620">
        <f>F72*'Меню '!$K$3</f>
        <v>0</v>
      </c>
    </row>
    <row r="75" spans="1:7" ht="15">
      <c r="A75" s="1346"/>
      <c r="B75" s="1351" t="s">
        <v>622</v>
      </c>
      <c r="C75" s="1352"/>
      <c r="D75" s="535">
        <f>D20</f>
        <v>21201</v>
      </c>
      <c r="E75" s="535">
        <f>E20</f>
        <v>11277</v>
      </c>
      <c r="F75" s="1384"/>
      <c r="G75" s="620">
        <f>F73*'Меню '!$K$3</f>
        <v>0</v>
      </c>
    </row>
    <row r="76" spans="1:7" ht="15">
      <c r="A76" s="1346"/>
      <c r="B76" s="1353" t="s">
        <v>623</v>
      </c>
      <c r="C76" s="1354"/>
      <c r="D76" s="535">
        <f>D21</f>
        <v>24222</v>
      </c>
      <c r="E76" s="535">
        <f>E21</f>
        <v>12883</v>
      </c>
      <c r="F76" s="1384"/>
      <c r="G76" s="620">
        <f>F74*'Меню '!$K$3</f>
        <v>2620310</v>
      </c>
    </row>
    <row r="77" spans="1:7" ht="15">
      <c r="A77" s="1346"/>
      <c r="B77" s="1353" t="s">
        <v>623</v>
      </c>
      <c r="C77" s="1354"/>
      <c r="D77" s="535">
        <f>D21</f>
        <v>24222</v>
      </c>
      <c r="E77" s="535">
        <f>E21</f>
        <v>12883</v>
      </c>
      <c r="F77" s="1384"/>
      <c r="G77" s="620">
        <f>F75*'Меню '!$K$3</f>
        <v>0</v>
      </c>
    </row>
    <row r="78" spans="1:7" ht="15">
      <c r="A78" s="1347"/>
      <c r="B78" s="1355" t="s">
        <v>639</v>
      </c>
      <c r="C78" s="1356"/>
      <c r="D78" s="553">
        <v>733.1999999999999</v>
      </c>
      <c r="E78" s="554">
        <v>390</v>
      </c>
      <c r="F78" s="1391"/>
      <c r="G78" s="620">
        <f>F76*'Меню '!$K$3</f>
        <v>0</v>
      </c>
    </row>
    <row r="79" spans="1:7" ht="15">
      <c r="A79" s="1357" t="s">
        <v>636</v>
      </c>
      <c r="B79" s="64">
        <v>132000</v>
      </c>
      <c r="C79" s="65" t="s">
        <v>601</v>
      </c>
      <c r="D79" s="52">
        <f>SUM(D80:D83)</f>
        <v>73399.2</v>
      </c>
      <c r="E79" s="52">
        <f>SUM(E80:E83)</f>
        <v>39039</v>
      </c>
      <c r="F79" s="1394">
        <f>E79*(1-F$4)</f>
        <v>39039</v>
      </c>
      <c r="G79" s="620">
        <f>F77*'Меню '!$K$3</f>
        <v>0</v>
      </c>
    </row>
    <row r="80" spans="1:7" ht="15">
      <c r="A80" s="1358"/>
      <c r="B80" s="1376" t="s">
        <v>623</v>
      </c>
      <c r="C80" s="1377"/>
      <c r="D80" s="61">
        <f>D21</f>
        <v>24222</v>
      </c>
      <c r="E80" s="61">
        <f>E21</f>
        <v>12883</v>
      </c>
      <c r="F80" s="1395"/>
      <c r="G80" s="620">
        <f>F78*'Меню '!$K$3</f>
        <v>0</v>
      </c>
    </row>
    <row r="81" spans="1:7" ht="15">
      <c r="A81" s="1358"/>
      <c r="B81" s="1378" t="s">
        <v>623</v>
      </c>
      <c r="C81" s="1379"/>
      <c r="D81" s="61">
        <f>D21</f>
        <v>24222</v>
      </c>
      <c r="E81" s="61">
        <f>E21</f>
        <v>12883</v>
      </c>
      <c r="F81" s="1395"/>
      <c r="G81" s="620">
        <f>F79*'Меню '!$K$3</f>
        <v>2732730</v>
      </c>
    </row>
    <row r="82" spans="1:7" ht="15">
      <c r="A82" s="1358"/>
      <c r="B82" s="1378" t="s">
        <v>623</v>
      </c>
      <c r="C82" s="1379"/>
      <c r="D82" s="61">
        <f>D21</f>
        <v>24222</v>
      </c>
      <c r="E82" s="61">
        <f>E21</f>
        <v>12883</v>
      </c>
      <c r="F82" s="1395"/>
      <c r="G82" s="620">
        <f>F80*'Меню '!$K$3</f>
        <v>0</v>
      </c>
    </row>
    <row r="83" spans="1:7" ht="15">
      <c r="A83" s="1404"/>
      <c r="B83" s="1397" t="s">
        <v>639</v>
      </c>
      <c r="C83" s="1398"/>
      <c r="D83" s="278">
        <v>733.1999999999999</v>
      </c>
      <c r="E83" s="279">
        <v>390</v>
      </c>
      <c r="F83" s="1396"/>
      <c r="G83" s="620">
        <f>F81*'Меню '!$K$3</f>
        <v>0</v>
      </c>
    </row>
    <row r="84" spans="1:7" ht="15">
      <c r="A84" s="1345" t="s">
        <v>637</v>
      </c>
      <c r="B84" s="545">
        <v>136000</v>
      </c>
      <c r="C84" s="546" t="s">
        <v>601</v>
      </c>
      <c r="D84" s="547">
        <f>SUM(D85:D88)</f>
        <v>76433.2</v>
      </c>
      <c r="E84" s="547">
        <f>SUM(E85:E88)</f>
        <v>40653</v>
      </c>
      <c r="F84" s="1383">
        <f>E84*(1-F$4)</f>
        <v>40653</v>
      </c>
      <c r="G84" s="620">
        <f>F82*'Меню '!$K$3</f>
        <v>0</v>
      </c>
    </row>
    <row r="85" spans="1:7" ht="15">
      <c r="A85" s="1346"/>
      <c r="B85" s="1351" t="s">
        <v>623</v>
      </c>
      <c r="C85" s="1352"/>
      <c r="D85" s="535">
        <f>D21</f>
        <v>24222</v>
      </c>
      <c r="E85" s="535">
        <f>E21</f>
        <v>12883</v>
      </c>
      <c r="F85" s="1384"/>
      <c r="G85" s="620">
        <f>F83*'Меню '!$K$3</f>
        <v>0</v>
      </c>
    </row>
    <row r="86" spans="1:7" ht="15">
      <c r="A86" s="1346"/>
      <c r="B86" s="1353" t="s">
        <v>623</v>
      </c>
      <c r="C86" s="1354"/>
      <c r="D86" s="535">
        <f>D21</f>
        <v>24222</v>
      </c>
      <c r="E86" s="535">
        <f>E21</f>
        <v>12883</v>
      </c>
      <c r="F86" s="1384"/>
      <c r="G86" s="620">
        <f>F84*'Меню '!$K$3</f>
        <v>2845710</v>
      </c>
    </row>
    <row r="87" spans="1:7" ht="15">
      <c r="A87" s="1346"/>
      <c r="B87" s="1353" t="s">
        <v>624</v>
      </c>
      <c r="C87" s="1354"/>
      <c r="D87" s="535">
        <f>D22</f>
        <v>27256</v>
      </c>
      <c r="E87" s="535">
        <f>E22</f>
        <v>14497</v>
      </c>
      <c r="F87" s="1384"/>
      <c r="G87" s="620">
        <f>F85*'Меню '!$K$3</f>
        <v>0</v>
      </c>
    </row>
    <row r="88" spans="1:7" ht="15">
      <c r="A88" s="1346"/>
      <c r="B88" s="1353" t="s">
        <v>639</v>
      </c>
      <c r="C88" s="1354"/>
      <c r="D88" s="555">
        <v>733.1999999999999</v>
      </c>
      <c r="E88" s="556">
        <v>390</v>
      </c>
      <c r="F88" s="1384"/>
      <c r="G88" s="620">
        <f>F86*'Меню '!$K$3</f>
        <v>0</v>
      </c>
    </row>
    <row r="89" spans="1:7" ht="15">
      <c r="A89" s="1405" t="s">
        <v>640</v>
      </c>
      <c r="B89" s="59">
        <v>140000</v>
      </c>
      <c r="C89" s="60" t="s">
        <v>601</v>
      </c>
      <c r="D89" s="52">
        <f>SUM(D90:D93)</f>
        <v>79467.2</v>
      </c>
      <c r="E89" s="52">
        <f>SUM(E90:E93)</f>
        <v>42267</v>
      </c>
      <c r="F89" s="1394">
        <f>E89*(1-F$4)</f>
        <v>42267</v>
      </c>
      <c r="G89" s="620">
        <f>F87*'Меню '!$K$3</f>
        <v>0</v>
      </c>
    </row>
    <row r="90" spans="1:7" ht="15">
      <c r="A90" s="1358"/>
      <c r="B90" s="1376" t="s">
        <v>623</v>
      </c>
      <c r="C90" s="1377"/>
      <c r="D90" s="61">
        <f>D21</f>
        <v>24222</v>
      </c>
      <c r="E90" s="61">
        <f>E21</f>
        <v>12883</v>
      </c>
      <c r="F90" s="1395"/>
      <c r="G90" s="620">
        <f>F88*'Меню '!$K$3</f>
        <v>0</v>
      </c>
    </row>
    <row r="91" spans="1:7" ht="15">
      <c r="A91" s="1358"/>
      <c r="B91" s="1378" t="s">
        <v>624</v>
      </c>
      <c r="C91" s="1379"/>
      <c r="D91" s="61">
        <f>D22</f>
        <v>27256</v>
      </c>
      <c r="E91" s="61">
        <f>E22</f>
        <v>14497</v>
      </c>
      <c r="F91" s="1395"/>
      <c r="G91" s="620">
        <f>F89*'Меню '!$K$3</f>
        <v>2958690</v>
      </c>
    </row>
    <row r="92" spans="1:7" ht="15">
      <c r="A92" s="1358"/>
      <c r="B92" s="1378" t="s">
        <v>624</v>
      </c>
      <c r="C92" s="1379"/>
      <c r="D92" s="61">
        <f>D22</f>
        <v>27256</v>
      </c>
      <c r="E92" s="61">
        <f>E22</f>
        <v>14497</v>
      </c>
      <c r="F92" s="1395"/>
      <c r="G92" s="620">
        <f>F90*'Меню '!$K$3</f>
        <v>0</v>
      </c>
    </row>
    <row r="93" spans="1:7" ht="15">
      <c r="A93" s="1358"/>
      <c r="B93" s="1378" t="s">
        <v>639</v>
      </c>
      <c r="C93" s="1379"/>
      <c r="D93" s="280">
        <v>733.1999999999999</v>
      </c>
      <c r="E93" s="281">
        <v>390</v>
      </c>
      <c r="F93" s="1395"/>
      <c r="G93" s="620">
        <f>F91*'Меню '!$K$3</f>
        <v>0</v>
      </c>
    </row>
    <row r="94" spans="1:7" ht="15">
      <c r="A94" s="1408" t="s">
        <v>641</v>
      </c>
      <c r="B94" s="557">
        <v>140000</v>
      </c>
      <c r="C94" s="558" t="s">
        <v>601</v>
      </c>
      <c r="D94" s="547">
        <f>SUM(D95:D98)</f>
        <v>82501.2</v>
      </c>
      <c r="E94" s="547">
        <f>SUM(E95:E98)</f>
        <v>43881</v>
      </c>
      <c r="F94" s="1383">
        <f>E94*(1-F$4)</f>
        <v>43881</v>
      </c>
      <c r="G94" s="620">
        <f>F92*'Меню '!$K$3</f>
        <v>0</v>
      </c>
    </row>
    <row r="95" spans="1:7" ht="15">
      <c r="A95" s="1346"/>
      <c r="B95" s="1351" t="s">
        <v>624</v>
      </c>
      <c r="C95" s="1352"/>
      <c r="D95" s="535">
        <f>D22</f>
        <v>27256</v>
      </c>
      <c r="E95" s="535">
        <f>E22</f>
        <v>14497</v>
      </c>
      <c r="F95" s="1384"/>
      <c r="G95" s="620">
        <f>F93*'Меню '!$K$3</f>
        <v>0</v>
      </c>
    </row>
    <row r="96" spans="1:7" ht="15">
      <c r="A96" s="1346"/>
      <c r="B96" s="1353" t="s">
        <v>624</v>
      </c>
      <c r="C96" s="1354"/>
      <c r="D96" s="535">
        <f>D22</f>
        <v>27256</v>
      </c>
      <c r="E96" s="535">
        <f>E22</f>
        <v>14497</v>
      </c>
      <c r="F96" s="1384"/>
      <c r="G96" s="620">
        <f>F94*'Меню '!$K$3</f>
        <v>3071670</v>
      </c>
    </row>
    <row r="97" spans="1:7" ht="15">
      <c r="A97" s="1346"/>
      <c r="B97" s="1353" t="s">
        <v>624</v>
      </c>
      <c r="C97" s="1354"/>
      <c r="D97" s="535">
        <f>D22</f>
        <v>27256</v>
      </c>
      <c r="E97" s="535">
        <f>E22</f>
        <v>14497</v>
      </c>
      <c r="F97" s="1384"/>
      <c r="G97" s="620">
        <f>F97*'Меню '!$K$3</f>
        <v>0</v>
      </c>
    </row>
    <row r="98" spans="1:7" ht="15.75" thickBot="1">
      <c r="A98" s="1346"/>
      <c r="B98" s="1353" t="s">
        <v>639</v>
      </c>
      <c r="C98" s="1354"/>
      <c r="D98" s="555">
        <v>733.1999999999999</v>
      </c>
      <c r="E98" s="556">
        <v>390</v>
      </c>
      <c r="F98" s="1384"/>
      <c r="G98" s="620">
        <f>F98*'Меню '!$K$3</f>
        <v>0</v>
      </c>
    </row>
    <row r="99" spans="1:7" ht="15.75" thickBot="1">
      <c r="A99" s="1262" t="s">
        <v>213</v>
      </c>
      <c r="B99" s="1263"/>
      <c r="C99" s="1263"/>
      <c r="D99" s="1263"/>
      <c r="E99" s="1263"/>
      <c r="F99" s="1264"/>
      <c r="G99" s="620">
        <f>F99*'Меню '!$K$3</f>
        <v>0</v>
      </c>
    </row>
    <row r="100" spans="1:7" ht="15">
      <c r="A100" s="289" t="s">
        <v>704</v>
      </c>
      <c r="B100" s="216">
        <v>22400</v>
      </c>
      <c r="C100" s="217">
        <v>25000</v>
      </c>
      <c r="D100" s="218">
        <v>16285</v>
      </c>
      <c r="E100" s="219">
        <v>8662</v>
      </c>
      <c r="F100" s="220">
        <f aca="true" t="shared" si="2" ref="F100:F106">E100*(1-F$4)</f>
        <v>8662</v>
      </c>
      <c r="G100" s="620">
        <f>F100*'Меню '!$K$3</f>
        <v>606340</v>
      </c>
    </row>
    <row r="101" spans="1:7" ht="15">
      <c r="A101" s="289" t="s">
        <v>705</v>
      </c>
      <c r="B101" s="59">
        <v>28000</v>
      </c>
      <c r="C101" s="60">
        <v>31500</v>
      </c>
      <c r="D101" s="61">
        <v>20364</v>
      </c>
      <c r="E101" s="77">
        <v>10832</v>
      </c>
      <c r="F101" s="146">
        <f t="shared" si="2"/>
        <v>10832</v>
      </c>
      <c r="G101" s="620">
        <f>F101*'Меню '!$K$3</f>
        <v>758240</v>
      </c>
    </row>
    <row r="102" spans="1:7" ht="15">
      <c r="A102" s="289" t="s">
        <v>706</v>
      </c>
      <c r="B102" s="59">
        <v>33500</v>
      </c>
      <c r="C102" s="60">
        <v>37500</v>
      </c>
      <c r="D102" s="61">
        <v>24429</v>
      </c>
      <c r="E102" s="77">
        <v>12994</v>
      </c>
      <c r="F102" s="146">
        <f t="shared" si="2"/>
        <v>12994</v>
      </c>
      <c r="G102" s="620">
        <f>F102*'Меню '!$K$3</f>
        <v>909580</v>
      </c>
    </row>
    <row r="103" spans="1:7" ht="15">
      <c r="A103" s="289" t="s">
        <v>707</v>
      </c>
      <c r="B103" s="59">
        <v>40000</v>
      </c>
      <c r="C103" s="60">
        <v>45000</v>
      </c>
      <c r="D103" s="61">
        <v>28508</v>
      </c>
      <c r="E103" s="77">
        <v>15164</v>
      </c>
      <c r="F103" s="146">
        <f t="shared" si="2"/>
        <v>15164</v>
      </c>
      <c r="G103" s="620">
        <f>F103*'Меню '!$K$3</f>
        <v>1061480</v>
      </c>
    </row>
    <row r="104" spans="1:7" ht="15">
      <c r="A104" s="289" t="s">
        <v>708</v>
      </c>
      <c r="B104" s="59">
        <v>45000</v>
      </c>
      <c r="C104" s="60">
        <v>50000</v>
      </c>
      <c r="D104" s="61">
        <v>32569</v>
      </c>
      <c r="E104" s="77">
        <v>17324</v>
      </c>
      <c r="F104" s="146">
        <f t="shared" si="2"/>
        <v>17324</v>
      </c>
      <c r="G104" s="620">
        <f>F104*'Меню '!$K$3</f>
        <v>1212680</v>
      </c>
    </row>
    <row r="105" spans="1:7" ht="15">
      <c r="A105" s="289" t="s">
        <v>709</v>
      </c>
      <c r="B105" s="59">
        <v>50000</v>
      </c>
      <c r="C105" s="60">
        <v>56000</v>
      </c>
      <c r="D105" s="61">
        <v>36649</v>
      </c>
      <c r="E105" s="77">
        <v>19494</v>
      </c>
      <c r="F105" s="146">
        <f t="shared" si="2"/>
        <v>19494</v>
      </c>
      <c r="G105" s="620">
        <f>F105*'Меню '!$K$3</f>
        <v>1364580</v>
      </c>
    </row>
    <row r="106" spans="1:7" ht="15">
      <c r="A106" s="1434" t="s">
        <v>214</v>
      </c>
      <c r="B106" s="557">
        <v>56000</v>
      </c>
      <c r="C106" s="558">
        <v>63000</v>
      </c>
      <c r="D106" s="547">
        <f>SUM(D107:D109)</f>
        <v>41067</v>
      </c>
      <c r="E106" s="547">
        <f>SUM(E107:E109)</f>
        <v>21844</v>
      </c>
      <c r="F106" s="1383">
        <f t="shared" si="2"/>
        <v>21844</v>
      </c>
      <c r="G106" s="620">
        <f>F106*'Меню '!$K$3</f>
        <v>1529080</v>
      </c>
    </row>
    <row r="107" spans="1:7" ht="15">
      <c r="A107" s="1435"/>
      <c r="B107" s="1351" t="s">
        <v>705</v>
      </c>
      <c r="C107" s="1352"/>
      <c r="D107" s="535">
        <v>20364</v>
      </c>
      <c r="E107" s="536">
        <v>10832</v>
      </c>
      <c r="F107" s="1384"/>
      <c r="G107" s="620">
        <f>F107*'Меню '!$K$3</f>
        <v>0</v>
      </c>
    </row>
    <row r="108" spans="1:7" ht="15">
      <c r="A108" s="1435"/>
      <c r="B108" s="1353" t="s">
        <v>705</v>
      </c>
      <c r="C108" s="1354"/>
      <c r="D108" s="535">
        <v>20364</v>
      </c>
      <c r="E108" s="536">
        <v>10832</v>
      </c>
      <c r="F108" s="1384"/>
      <c r="G108" s="620">
        <f>F108*'Меню '!$K$3</f>
        <v>0</v>
      </c>
    </row>
    <row r="109" spans="1:7" ht="15">
      <c r="A109" s="1436"/>
      <c r="B109" s="1355" t="s">
        <v>215</v>
      </c>
      <c r="C109" s="1356"/>
      <c r="D109" s="550">
        <v>339</v>
      </c>
      <c r="E109" s="552">
        <v>180</v>
      </c>
      <c r="F109" s="1391"/>
      <c r="G109" s="620">
        <f>F109*'Меню '!$K$3</f>
        <v>0</v>
      </c>
    </row>
    <row r="110" spans="1:6" ht="14.25">
      <c r="A110" s="1438" t="s">
        <v>216</v>
      </c>
      <c r="B110" s="64">
        <v>56000</v>
      </c>
      <c r="C110" s="65">
        <v>63000</v>
      </c>
      <c r="D110" s="52">
        <f>SUM(D111:D113)</f>
        <v>41053</v>
      </c>
      <c r="E110" s="52">
        <f>SUM(E111:E113)</f>
        <v>21836</v>
      </c>
      <c r="F110" s="1394">
        <f>E110*(1-F$4)</f>
        <v>21836</v>
      </c>
    </row>
    <row r="111" spans="1:6" ht="15">
      <c r="A111" s="1358"/>
      <c r="B111" s="1376" t="s">
        <v>722</v>
      </c>
      <c r="C111" s="1377"/>
      <c r="D111" s="61">
        <v>16285</v>
      </c>
      <c r="E111" s="114">
        <v>8662</v>
      </c>
      <c r="F111" s="1395"/>
    </row>
    <row r="112" spans="1:7" ht="15">
      <c r="A112" s="1358"/>
      <c r="B112" s="1378" t="s">
        <v>721</v>
      </c>
      <c r="C112" s="1379"/>
      <c r="D112" s="61">
        <v>24429</v>
      </c>
      <c r="E112" s="114">
        <v>12994</v>
      </c>
      <c r="F112" s="1395"/>
      <c r="G112" s="620">
        <f>F110*'Меню '!$K$3</f>
        <v>1528520</v>
      </c>
    </row>
    <row r="113" spans="1:7" ht="15">
      <c r="A113" s="1404"/>
      <c r="B113" s="1397" t="s">
        <v>215</v>
      </c>
      <c r="C113" s="1398"/>
      <c r="D113" s="92">
        <v>339</v>
      </c>
      <c r="E113" s="123">
        <v>180</v>
      </c>
      <c r="F113" s="1396"/>
      <c r="G113" s="620">
        <f>F111*'Меню '!$K$3</f>
        <v>0</v>
      </c>
    </row>
    <row r="114" spans="1:7" ht="15">
      <c r="A114" s="1345" t="s">
        <v>217</v>
      </c>
      <c r="B114" s="545">
        <v>63000</v>
      </c>
      <c r="C114" s="546">
        <v>69000</v>
      </c>
      <c r="D114" s="547">
        <f>SUM(D115:D117)</f>
        <v>45132</v>
      </c>
      <c r="E114" s="547">
        <f>SUM(E115:E117)</f>
        <v>24006</v>
      </c>
      <c r="F114" s="1383">
        <f>E114*(1-F$4)</f>
        <v>24006</v>
      </c>
      <c r="G114" s="620">
        <f>F112*'Меню '!$K$3</f>
        <v>0</v>
      </c>
    </row>
    <row r="115" spans="1:7" ht="15">
      <c r="A115" s="1346"/>
      <c r="B115" s="1351" t="s">
        <v>705</v>
      </c>
      <c r="C115" s="1352"/>
      <c r="D115" s="535">
        <v>20364</v>
      </c>
      <c r="E115" s="536">
        <v>10832</v>
      </c>
      <c r="F115" s="1384"/>
      <c r="G115" s="620">
        <f>F113*'Меню '!$K$3</f>
        <v>0</v>
      </c>
    </row>
    <row r="116" spans="1:7" ht="15">
      <c r="A116" s="1346"/>
      <c r="B116" s="1353" t="s">
        <v>721</v>
      </c>
      <c r="C116" s="1354"/>
      <c r="D116" s="535">
        <v>24429</v>
      </c>
      <c r="E116" s="536">
        <v>12994</v>
      </c>
      <c r="F116" s="1384"/>
      <c r="G116" s="620">
        <f>F114*'Меню '!$K$3</f>
        <v>1680420</v>
      </c>
    </row>
    <row r="117" spans="1:7" ht="15">
      <c r="A117" s="1347"/>
      <c r="B117" s="1355" t="s">
        <v>215</v>
      </c>
      <c r="C117" s="1356"/>
      <c r="D117" s="550">
        <v>339</v>
      </c>
      <c r="E117" s="552">
        <v>180</v>
      </c>
      <c r="F117" s="1391"/>
      <c r="G117" s="620">
        <f>F115*'Меню '!$K$3</f>
        <v>0</v>
      </c>
    </row>
    <row r="118" spans="1:7" ht="15">
      <c r="A118" s="1357" t="s">
        <v>218</v>
      </c>
      <c r="B118" s="64">
        <v>69000</v>
      </c>
      <c r="C118" s="65">
        <v>76500</v>
      </c>
      <c r="D118" s="52">
        <f>SUM(D119:D121)</f>
        <v>49211</v>
      </c>
      <c r="E118" s="52">
        <f>SUM(E119:E121)</f>
        <v>26176</v>
      </c>
      <c r="F118" s="1394">
        <f>E118*(1-F$4)</f>
        <v>26176</v>
      </c>
      <c r="G118" s="620">
        <f>F116*'Меню '!$K$3</f>
        <v>0</v>
      </c>
    </row>
    <row r="119" spans="1:7" ht="15">
      <c r="A119" s="1358"/>
      <c r="B119" s="1376" t="s">
        <v>705</v>
      </c>
      <c r="C119" s="1377"/>
      <c r="D119" s="61">
        <v>20364</v>
      </c>
      <c r="E119" s="114">
        <v>10832</v>
      </c>
      <c r="F119" s="1395"/>
      <c r="G119" s="620">
        <f>F117*'Меню '!$K$3</f>
        <v>0</v>
      </c>
    </row>
    <row r="120" spans="1:7" ht="15">
      <c r="A120" s="1358"/>
      <c r="B120" s="1378" t="s">
        <v>720</v>
      </c>
      <c r="C120" s="1379"/>
      <c r="D120" s="61">
        <v>28508</v>
      </c>
      <c r="E120" s="114">
        <v>15164</v>
      </c>
      <c r="F120" s="1395"/>
      <c r="G120" s="620">
        <f>F118*'Меню '!$K$3</f>
        <v>1832320</v>
      </c>
    </row>
    <row r="121" spans="1:7" ht="15">
      <c r="A121" s="1404"/>
      <c r="B121" s="1397" t="s">
        <v>215</v>
      </c>
      <c r="C121" s="1398"/>
      <c r="D121" s="92">
        <v>339</v>
      </c>
      <c r="E121" s="123">
        <v>180</v>
      </c>
      <c r="F121" s="1396"/>
      <c r="G121" s="620">
        <f>F119*'Меню '!$K$3</f>
        <v>0</v>
      </c>
    </row>
    <row r="122" spans="1:7" ht="15">
      <c r="A122" s="1345" t="s">
        <v>219</v>
      </c>
      <c r="B122" s="545">
        <v>69000</v>
      </c>
      <c r="C122" s="546">
        <v>76500</v>
      </c>
      <c r="D122" s="547">
        <f>SUM(D123:D125)</f>
        <v>49197</v>
      </c>
      <c r="E122" s="547">
        <f>SUM(E123:E125)</f>
        <v>26168</v>
      </c>
      <c r="F122" s="1383">
        <f>E122*(1-F$4)</f>
        <v>26168</v>
      </c>
      <c r="G122" s="620">
        <f>F120*'Меню '!$K$3</f>
        <v>0</v>
      </c>
    </row>
    <row r="123" spans="1:7" ht="15">
      <c r="A123" s="1346"/>
      <c r="B123" s="1351" t="s">
        <v>721</v>
      </c>
      <c r="C123" s="1352"/>
      <c r="D123" s="535">
        <v>24429</v>
      </c>
      <c r="E123" s="536">
        <v>12994</v>
      </c>
      <c r="F123" s="1384"/>
      <c r="G123" s="620">
        <f>F121*'Меню '!$K$3</f>
        <v>0</v>
      </c>
    </row>
    <row r="124" spans="1:7" ht="15">
      <c r="A124" s="1346"/>
      <c r="B124" s="1353" t="s">
        <v>721</v>
      </c>
      <c r="C124" s="1354"/>
      <c r="D124" s="535">
        <v>24429</v>
      </c>
      <c r="E124" s="536">
        <v>12994</v>
      </c>
      <c r="F124" s="1384"/>
      <c r="G124" s="620">
        <f>F122*'Меню '!$K$3</f>
        <v>1831760</v>
      </c>
    </row>
    <row r="125" spans="1:7" ht="15">
      <c r="A125" s="1347"/>
      <c r="B125" s="1355" t="s">
        <v>215</v>
      </c>
      <c r="C125" s="1356"/>
      <c r="D125" s="550">
        <v>339</v>
      </c>
      <c r="E125" s="552">
        <v>180</v>
      </c>
      <c r="F125" s="1391"/>
      <c r="G125" s="620">
        <f>F123*'Меню '!$K$3</f>
        <v>0</v>
      </c>
    </row>
    <row r="126" spans="1:7" ht="15">
      <c r="A126" s="1357" t="s">
        <v>220</v>
      </c>
      <c r="B126" s="64">
        <v>73000</v>
      </c>
      <c r="C126" s="65">
        <v>81500</v>
      </c>
      <c r="D126" s="52">
        <f>SUM(D127:D129)</f>
        <v>53276</v>
      </c>
      <c r="E126" s="52">
        <f>SUM(E127:E129)</f>
        <v>28338</v>
      </c>
      <c r="F126" s="1394">
        <f>E126*(1-F$4)</f>
        <v>28338</v>
      </c>
      <c r="G126" s="620">
        <f>F124*'Меню '!$K$3</f>
        <v>0</v>
      </c>
    </row>
    <row r="127" spans="1:7" ht="15">
      <c r="A127" s="1358"/>
      <c r="B127" s="1376" t="s">
        <v>721</v>
      </c>
      <c r="C127" s="1377"/>
      <c r="D127" s="61">
        <v>24429</v>
      </c>
      <c r="E127" s="114">
        <v>12994</v>
      </c>
      <c r="F127" s="1395"/>
      <c r="G127" s="620">
        <f>F125*'Меню '!$K$3</f>
        <v>0</v>
      </c>
    </row>
    <row r="128" spans="1:7" ht="15">
      <c r="A128" s="1358"/>
      <c r="B128" s="1378" t="s">
        <v>720</v>
      </c>
      <c r="C128" s="1379"/>
      <c r="D128" s="61">
        <v>28508</v>
      </c>
      <c r="E128" s="114">
        <v>15164</v>
      </c>
      <c r="F128" s="1395"/>
      <c r="G128" s="620">
        <f>F126*'Меню '!$K$3</f>
        <v>1983660</v>
      </c>
    </row>
    <row r="129" spans="1:7" ht="15">
      <c r="A129" s="1404"/>
      <c r="B129" s="1397" t="s">
        <v>215</v>
      </c>
      <c r="C129" s="1398"/>
      <c r="D129" s="92">
        <v>339</v>
      </c>
      <c r="E129" s="123">
        <v>180</v>
      </c>
      <c r="F129" s="1396"/>
      <c r="G129" s="620">
        <f>F127*'Меню '!$K$3</f>
        <v>0</v>
      </c>
    </row>
    <row r="130" spans="1:7" ht="15">
      <c r="A130" s="1345" t="s">
        <v>221</v>
      </c>
      <c r="B130" s="545">
        <v>80000</v>
      </c>
      <c r="C130" s="546">
        <v>88000</v>
      </c>
      <c r="D130" s="547">
        <f>SUM(D131:D133)</f>
        <v>57410.8</v>
      </c>
      <c r="E130" s="547">
        <f>SUM(E131:E133)</f>
        <v>30538</v>
      </c>
      <c r="F130" s="1383">
        <f>E130*(1-F$4)</f>
        <v>30538</v>
      </c>
      <c r="G130" s="620">
        <f>F128*'Меню '!$K$3</f>
        <v>0</v>
      </c>
    </row>
    <row r="131" spans="1:7" ht="15">
      <c r="A131" s="1346"/>
      <c r="B131" s="1351" t="s">
        <v>720</v>
      </c>
      <c r="C131" s="1352"/>
      <c r="D131" s="535">
        <v>28508</v>
      </c>
      <c r="E131" s="536">
        <v>15164</v>
      </c>
      <c r="F131" s="1384"/>
      <c r="G131" s="620">
        <f>F129*'Меню '!$K$3</f>
        <v>0</v>
      </c>
    </row>
    <row r="132" spans="1:7" ht="15">
      <c r="A132" s="1346"/>
      <c r="B132" s="1353" t="s">
        <v>720</v>
      </c>
      <c r="C132" s="1354"/>
      <c r="D132" s="535">
        <v>28508</v>
      </c>
      <c r="E132" s="536">
        <v>15164</v>
      </c>
      <c r="F132" s="1384"/>
      <c r="G132" s="620">
        <f>F130*'Меню '!$K$3</f>
        <v>2137660</v>
      </c>
    </row>
    <row r="133" spans="1:7" ht="15">
      <c r="A133" s="1347"/>
      <c r="B133" s="1355" t="s">
        <v>222</v>
      </c>
      <c r="C133" s="1356"/>
      <c r="D133" s="550">
        <v>394.79999999999995</v>
      </c>
      <c r="E133" s="552">
        <v>210</v>
      </c>
      <c r="F133" s="1391"/>
      <c r="G133" s="620">
        <f>F131*'Меню '!$K$3</f>
        <v>0</v>
      </c>
    </row>
    <row r="134" spans="1:7" ht="15">
      <c r="A134" s="1357" t="s">
        <v>223</v>
      </c>
      <c r="B134" s="64">
        <v>80000</v>
      </c>
      <c r="C134" s="65">
        <v>88000</v>
      </c>
      <c r="D134" s="52">
        <f>SUM(D135:D137)</f>
        <v>57392.8</v>
      </c>
      <c r="E134" s="52">
        <f>SUM(E135:E137)</f>
        <v>30528</v>
      </c>
      <c r="F134" s="1394">
        <f>E134*(1-F$4)</f>
        <v>30528</v>
      </c>
      <c r="G134" s="620">
        <f>F132*'Меню '!$K$3</f>
        <v>0</v>
      </c>
    </row>
    <row r="135" spans="1:7" ht="15">
      <c r="A135" s="1358"/>
      <c r="B135" s="1376" t="s">
        <v>721</v>
      </c>
      <c r="C135" s="1377"/>
      <c r="D135" s="61">
        <v>24429</v>
      </c>
      <c r="E135" s="114">
        <v>12994</v>
      </c>
      <c r="F135" s="1395"/>
      <c r="G135" s="620">
        <f>F133*'Меню '!$K$3</f>
        <v>0</v>
      </c>
    </row>
    <row r="136" spans="1:7" ht="15">
      <c r="A136" s="1358"/>
      <c r="B136" s="1378" t="s">
        <v>708</v>
      </c>
      <c r="C136" s="1379"/>
      <c r="D136" s="61">
        <v>32569</v>
      </c>
      <c r="E136" s="114">
        <v>17324</v>
      </c>
      <c r="F136" s="1395"/>
      <c r="G136" s="620">
        <f>F134*'Меню '!$K$3</f>
        <v>2136960</v>
      </c>
    </row>
    <row r="137" spans="1:7" ht="15">
      <c r="A137" s="1404"/>
      <c r="B137" s="1397" t="s">
        <v>222</v>
      </c>
      <c r="C137" s="1398"/>
      <c r="D137" s="92">
        <v>394.79999999999995</v>
      </c>
      <c r="E137" s="123">
        <v>210</v>
      </c>
      <c r="F137" s="1396"/>
      <c r="G137" s="620">
        <f>F135*'Меню '!$K$3</f>
        <v>0</v>
      </c>
    </row>
    <row r="138" spans="1:7" ht="15">
      <c r="A138" s="1345" t="s">
        <v>224</v>
      </c>
      <c r="B138" s="545">
        <v>85000</v>
      </c>
      <c r="C138" s="546">
        <v>95000</v>
      </c>
      <c r="D138" s="547">
        <f>SUM(D139:D141)</f>
        <v>61471.8</v>
      </c>
      <c r="E138" s="547">
        <f>SUM(E139:E141)</f>
        <v>32698</v>
      </c>
      <c r="F138" s="1383">
        <f>E138*(1-F$4)</f>
        <v>32698</v>
      </c>
      <c r="G138" s="620">
        <f>F136*'Меню '!$K$3</f>
        <v>0</v>
      </c>
    </row>
    <row r="139" spans="1:7" ht="15">
      <c r="A139" s="1346"/>
      <c r="B139" s="1351" t="s">
        <v>720</v>
      </c>
      <c r="C139" s="1352"/>
      <c r="D139" s="535">
        <v>28508</v>
      </c>
      <c r="E139" s="536">
        <v>15164</v>
      </c>
      <c r="F139" s="1384"/>
      <c r="G139" s="620">
        <f>F137*'Меню '!$K$3</f>
        <v>0</v>
      </c>
    </row>
    <row r="140" spans="1:7" ht="15">
      <c r="A140" s="1346"/>
      <c r="B140" s="1353" t="s">
        <v>708</v>
      </c>
      <c r="C140" s="1354"/>
      <c r="D140" s="535">
        <v>32569</v>
      </c>
      <c r="E140" s="536">
        <v>17324</v>
      </c>
      <c r="F140" s="1384"/>
      <c r="G140" s="620">
        <f>F138*'Меню '!$K$3</f>
        <v>2288860</v>
      </c>
    </row>
    <row r="141" spans="1:7" ht="15">
      <c r="A141" s="1347"/>
      <c r="B141" s="1355" t="s">
        <v>222</v>
      </c>
      <c r="C141" s="1356"/>
      <c r="D141" s="550">
        <v>394.79999999999995</v>
      </c>
      <c r="E141" s="552">
        <v>210</v>
      </c>
      <c r="F141" s="1391"/>
      <c r="G141" s="620">
        <f>F139*'Меню '!$K$3</f>
        <v>0</v>
      </c>
    </row>
    <row r="142" spans="1:7" ht="15">
      <c r="A142" s="1357" t="s">
        <v>225</v>
      </c>
      <c r="B142" s="64">
        <v>90000</v>
      </c>
      <c r="C142" s="65">
        <v>100000</v>
      </c>
      <c r="D142" s="52">
        <f>SUM(D143:D145)</f>
        <v>65551.8</v>
      </c>
      <c r="E142" s="52">
        <f>SUM(E143:E145)</f>
        <v>34868</v>
      </c>
      <c r="F142" s="1394">
        <f>E142*(1-F$4)</f>
        <v>34868</v>
      </c>
      <c r="G142" s="620">
        <f>F140*'Меню '!$K$3</f>
        <v>0</v>
      </c>
    </row>
    <row r="143" spans="1:7" ht="15">
      <c r="A143" s="1358"/>
      <c r="B143" s="1376" t="s">
        <v>720</v>
      </c>
      <c r="C143" s="1377"/>
      <c r="D143" s="61">
        <v>28508</v>
      </c>
      <c r="E143" s="114">
        <v>15164</v>
      </c>
      <c r="F143" s="1395"/>
      <c r="G143" s="620">
        <f>F141*'Меню '!$K$3</f>
        <v>0</v>
      </c>
    </row>
    <row r="144" spans="1:7" ht="15">
      <c r="A144" s="1358"/>
      <c r="B144" s="1378" t="s">
        <v>709</v>
      </c>
      <c r="C144" s="1379"/>
      <c r="D144" s="61">
        <v>36649</v>
      </c>
      <c r="E144" s="114">
        <v>19494</v>
      </c>
      <c r="F144" s="1395"/>
      <c r="G144" s="620">
        <f>F142*'Меню '!$K$3</f>
        <v>2440760</v>
      </c>
    </row>
    <row r="145" spans="1:7" ht="15">
      <c r="A145" s="1404"/>
      <c r="B145" s="1397" t="s">
        <v>222</v>
      </c>
      <c r="C145" s="1398"/>
      <c r="D145" s="92">
        <v>394.79999999999995</v>
      </c>
      <c r="E145" s="123">
        <v>210</v>
      </c>
      <c r="F145" s="1396"/>
      <c r="G145" s="620">
        <f>F143*'Меню '!$K$3</f>
        <v>0</v>
      </c>
    </row>
    <row r="146" spans="1:7" ht="15">
      <c r="A146" s="1408" t="s">
        <v>226</v>
      </c>
      <c r="B146" s="545">
        <v>90000</v>
      </c>
      <c r="C146" s="546">
        <v>100000</v>
      </c>
      <c r="D146" s="547">
        <f>SUM(D147:D149)</f>
        <v>65532.8</v>
      </c>
      <c r="E146" s="547">
        <f>SUM(E147:E149)</f>
        <v>34858</v>
      </c>
      <c r="F146" s="1383">
        <f>E146*(1-F$4)</f>
        <v>34858</v>
      </c>
      <c r="G146" s="620">
        <f>F144*'Меню '!$K$3</f>
        <v>0</v>
      </c>
    </row>
    <row r="147" spans="1:7" ht="15">
      <c r="A147" s="1346"/>
      <c r="B147" s="1351" t="s">
        <v>708</v>
      </c>
      <c r="C147" s="1352"/>
      <c r="D147" s="535">
        <v>32569</v>
      </c>
      <c r="E147" s="536">
        <v>17324</v>
      </c>
      <c r="F147" s="1384"/>
      <c r="G147" s="620">
        <f>F145*'Меню '!$K$3</f>
        <v>0</v>
      </c>
    </row>
    <row r="148" spans="1:7" ht="15">
      <c r="A148" s="1346"/>
      <c r="B148" s="1353" t="s">
        <v>708</v>
      </c>
      <c r="C148" s="1354"/>
      <c r="D148" s="535">
        <v>32569</v>
      </c>
      <c r="E148" s="536">
        <v>17324</v>
      </c>
      <c r="F148" s="1384"/>
      <c r="G148" s="620">
        <f>F146*'Меню '!$K$3</f>
        <v>2440060</v>
      </c>
    </row>
    <row r="149" spans="1:7" ht="15">
      <c r="A149" s="1347"/>
      <c r="B149" s="1355" t="s">
        <v>222</v>
      </c>
      <c r="C149" s="1356"/>
      <c r="D149" s="550">
        <v>394.79999999999995</v>
      </c>
      <c r="E149" s="552">
        <v>210</v>
      </c>
      <c r="F149" s="1391"/>
      <c r="G149" s="620">
        <f>F147*'Меню '!$K$3</f>
        <v>0</v>
      </c>
    </row>
    <row r="150" spans="1:7" ht="15">
      <c r="A150" s="1405" t="s">
        <v>227</v>
      </c>
      <c r="B150" s="64">
        <v>96000</v>
      </c>
      <c r="C150" s="65">
        <v>108000</v>
      </c>
      <c r="D150" s="52">
        <f>SUM(D151:D153)</f>
        <v>69612.8</v>
      </c>
      <c r="E150" s="52">
        <f>SUM(E151:E153)</f>
        <v>37028</v>
      </c>
      <c r="F150" s="1394">
        <f>E150*(1-F$4)</f>
        <v>37028</v>
      </c>
      <c r="G150" s="620">
        <f>F148*'Меню '!$K$3</f>
        <v>0</v>
      </c>
    </row>
    <row r="151" spans="1:7" ht="15">
      <c r="A151" s="1358"/>
      <c r="B151" s="1376" t="s">
        <v>708</v>
      </c>
      <c r="C151" s="1377"/>
      <c r="D151" s="61">
        <v>32569</v>
      </c>
      <c r="E151" s="114">
        <v>17324</v>
      </c>
      <c r="F151" s="1395"/>
      <c r="G151" s="620">
        <f>F149*'Меню '!$K$3</f>
        <v>0</v>
      </c>
    </row>
    <row r="152" spans="1:7" ht="15">
      <c r="A152" s="1358"/>
      <c r="B152" s="1378" t="s">
        <v>709</v>
      </c>
      <c r="C152" s="1379"/>
      <c r="D152" s="61">
        <v>36649</v>
      </c>
      <c r="E152" s="114">
        <v>19494</v>
      </c>
      <c r="F152" s="1395"/>
      <c r="G152" s="620">
        <f>F150*'Меню '!$K$3</f>
        <v>2591960</v>
      </c>
    </row>
    <row r="153" spans="1:7" ht="15">
      <c r="A153" s="1404"/>
      <c r="B153" s="1397" t="s">
        <v>222</v>
      </c>
      <c r="C153" s="1398"/>
      <c r="D153" s="92">
        <v>394.79999999999995</v>
      </c>
      <c r="E153" s="123">
        <v>210</v>
      </c>
      <c r="F153" s="1396"/>
      <c r="G153" s="620">
        <f>F151*'Меню '!$K$3</f>
        <v>0</v>
      </c>
    </row>
    <row r="154" spans="1:7" ht="15">
      <c r="A154" s="1408" t="s">
        <v>228</v>
      </c>
      <c r="B154" s="545">
        <v>101000</v>
      </c>
      <c r="C154" s="546">
        <v>113000</v>
      </c>
      <c r="D154" s="547">
        <f>SUM(D155:D157)</f>
        <v>73692.8</v>
      </c>
      <c r="E154" s="547">
        <f>SUM(E155:E157)</f>
        <v>39198</v>
      </c>
      <c r="F154" s="1383">
        <f>E154*(1-F$4)</f>
        <v>39198</v>
      </c>
      <c r="G154" s="620">
        <f>F152*'Меню '!$K$3</f>
        <v>0</v>
      </c>
    </row>
    <row r="155" spans="1:7" ht="15">
      <c r="A155" s="1346"/>
      <c r="B155" s="1351" t="s">
        <v>709</v>
      </c>
      <c r="C155" s="1352"/>
      <c r="D155" s="535">
        <v>36649</v>
      </c>
      <c r="E155" s="536">
        <v>19494</v>
      </c>
      <c r="F155" s="1384"/>
      <c r="G155" s="620">
        <f>F153*'Меню '!$K$3</f>
        <v>0</v>
      </c>
    </row>
    <row r="156" spans="1:7" ht="15">
      <c r="A156" s="1346"/>
      <c r="B156" s="1353" t="s">
        <v>709</v>
      </c>
      <c r="C156" s="1354"/>
      <c r="D156" s="535">
        <v>36649</v>
      </c>
      <c r="E156" s="536">
        <v>19494</v>
      </c>
      <c r="F156" s="1384"/>
      <c r="G156" s="620">
        <f>F154*'Меню '!$K$3</f>
        <v>2743860</v>
      </c>
    </row>
    <row r="157" spans="1:7" ht="15">
      <c r="A157" s="1347"/>
      <c r="B157" s="1355" t="s">
        <v>222</v>
      </c>
      <c r="C157" s="1356"/>
      <c r="D157" s="550">
        <v>394.79999999999995</v>
      </c>
      <c r="E157" s="552">
        <v>210</v>
      </c>
      <c r="F157" s="1391"/>
      <c r="G157" s="620">
        <f>F155*'Меню '!$K$3</f>
        <v>0</v>
      </c>
    </row>
    <row r="158" spans="1:7" ht="15">
      <c r="A158" s="1357" t="s">
        <v>229</v>
      </c>
      <c r="B158" s="64">
        <v>108000</v>
      </c>
      <c r="C158" s="65">
        <v>119500</v>
      </c>
      <c r="D158" s="52">
        <f>SUM(D159:D162)</f>
        <v>78095.2</v>
      </c>
      <c r="E158" s="52">
        <f>SUM(E159:E162)</f>
        <v>41540</v>
      </c>
      <c r="F158" s="1394">
        <f>E158*(1-F$4)</f>
        <v>41540</v>
      </c>
      <c r="G158" s="620">
        <f>F156*'Меню '!$K$3</f>
        <v>0</v>
      </c>
    </row>
    <row r="159" spans="1:7" ht="15">
      <c r="A159" s="1358"/>
      <c r="B159" s="1376" t="s">
        <v>705</v>
      </c>
      <c r="C159" s="1377"/>
      <c r="D159" s="61">
        <v>20364</v>
      </c>
      <c r="E159" s="114">
        <v>10832</v>
      </c>
      <c r="F159" s="1395"/>
      <c r="G159" s="620">
        <f>F157*'Меню '!$K$3</f>
        <v>0</v>
      </c>
    </row>
    <row r="160" spans="1:7" ht="15">
      <c r="A160" s="1358"/>
      <c r="B160" s="1378" t="s">
        <v>721</v>
      </c>
      <c r="C160" s="1379"/>
      <c r="D160" s="61">
        <v>24429</v>
      </c>
      <c r="E160" s="114">
        <v>12994</v>
      </c>
      <c r="F160" s="1395"/>
      <c r="G160" s="620">
        <f>F158*'Меню '!$K$3</f>
        <v>2907800</v>
      </c>
    </row>
    <row r="161" spans="1:7" ht="15">
      <c r="A161" s="1358"/>
      <c r="B161" s="1378" t="s">
        <v>708</v>
      </c>
      <c r="C161" s="1379"/>
      <c r="D161" s="61">
        <v>32569</v>
      </c>
      <c r="E161" s="114">
        <v>17324</v>
      </c>
      <c r="F161" s="1395"/>
      <c r="G161" s="620">
        <f>F159*'Меню '!$K$3</f>
        <v>0</v>
      </c>
    </row>
    <row r="162" spans="1:7" ht="15">
      <c r="A162" s="1404"/>
      <c r="B162" s="1397" t="s">
        <v>230</v>
      </c>
      <c r="C162" s="1398"/>
      <c r="D162" s="93">
        <v>733.1999999999999</v>
      </c>
      <c r="E162" s="124">
        <v>390</v>
      </c>
      <c r="F162" s="1396"/>
      <c r="G162" s="620">
        <f>F160*'Меню '!$K$3</f>
        <v>0</v>
      </c>
    </row>
    <row r="163" spans="1:7" ht="15">
      <c r="A163" s="1345" t="s">
        <v>231</v>
      </c>
      <c r="B163" s="545">
        <v>113000</v>
      </c>
      <c r="C163" s="546">
        <v>127000</v>
      </c>
      <c r="D163" s="547">
        <f>SUM(D164:D167)</f>
        <v>82160.2</v>
      </c>
      <c r="E163" s="547">
        <f>SUM(E164:E167)</f>
        <v>43702</v>
      </c>
      <c r="F163" s="1383">
        <f>E163*(1-F$4)</f>
        <v>43702</v>
      </c>
      <c r="G163" s="620">
        <f>F161*'Меню '!$K$3</f>
        <v>0</v>
      </c>
    </row>
    <row r="164" spans="1:7" ht="15">
      <c r="A164" s="1346"/>
      <c r="B164" s="1351" t="s">
        <v>721</v>
      </c>
      <c r="C164" s="1352"/>
      <c r="D164" s="535">
        <v>24429</v>
      </c>
      <c r="E164" s="536">
        <v>12994</v>
      </c>
      <c r="F164" s="1384"/>
      <c r="G164" s="620">
        <f>F162*'Меню '!$K$3</f>
        <v>0</v>
      </c>
    </row>
    <row r="165" spans="1:7" ht="15">
      <c r="A165" s="1346"/>
      <c r="B165" s="1353" t="s">
        <v>721</v>
      </c>
      <c r="C165" s="1354"/>
      <c r="D165" s="535">
        <v>24429</v>
      </c>
      <c r="E165" s="536">
        <v>12994</v>
      </c>
      <c r="F165" s="1384"/>
      <c r="G165" s="620">
        <f>F163*'Меню '!$K$3</f>
        <v>3059140</v>
      </c>
    </row>
    <row r="166" spans="1:7" ht="15">
      <c r="A166" s="1346"/>
      <c r="B166" s="1353" t="s">
        <v>708</v>
      </c>
      <c r="C166" s="1354"/>
      <c r="D166" s="535">
        <v>32569</v>
      </c>
      <c r="E166" s="536">
        <v>17324</v>
      </c>
      <c r="F166" s="1384"/>
      <c r="G166" s="620">
        <f>F164*'Меню '!$K$3</f>
        <v>0</v>
      </c>
    </row>
    <row r="167" spans="1:7" ht="15">
      <c r="A167" s="1347"/>
      <c r="B167" s="1355" t="s">
        <v>230</v>
      </c>
      <c r="C167" s="1356"/>
      <c r="D167" s="553">
        <v>733.1999999999999</v>
      </c>
      <c r="E167" s="554">
        <v>390</v>
      </c>
      <c r="F167" s="1391"/>
      <c r="G167" s="620">
        <f>F165*'Меню '!$K$3</f>
        <v>0</v>
      </c>
    </row>
    <row r="168" spans="1:7" ht="15">
      <c r="A168" s="1357" t="s">
        <v>232</v>
      </c>
      <c r="B168" s="64">
        <v>118000</v>
      </c>
      <c r="C168" s="65">
        <v>132000</v>
      </c>
      <c r="D168" s="52">
        <f>SUM(D169:D172)</f>
        <v>86239.2</v>
      </c>
      <c r="E168" s="52">
        <f>SUM(E169:E172)</f>
        <v>45872</v>
      </c>
      <c r="F168" s="1394">
        <f>E168*(1-F$4)</f>
        <v>45872</v>
      </c>
      <c r="G168" s="620">
        <f>F166*'Меню '!$K$3</f>
        <v>0</v>
      </c>
    </row>
    <row r="169" spans="1:7" ht="15">
      <c r="A169" s="1358"/>
      <c r="B169" s="1376" t="s">
        <v>721</v>
      </c>
      <c r="C169" s="1377"/>
      <c r="D169" s="61">
        <v>24429</v>
      </c>
      <c r="E169" s="114">
        <v>12994</v>
      </c>
      <c r="F169" s="1395"/>
      <c r="G169" s="620">
        <f>F167*'Меню '!$K$3</f>
        <v>0</v>
      </c>
    </row>
    <row r="170" spans="1:7" ht="15">
      <c r="A170" s="1358"/>
      <c r="B170" s="1378" t="s">
        <v>720</v>
      </c>
      <c r="C170" s="1379"/>
      <c r="D170" s="61">
        <v>28508</v>
      </c>
      <c r="E170" s="114">
        <v>15164</v>
      </c>
      <c r="F170" s="1395"/>
      <c r="G170" s="620">
        <f>F168*'Меню '!$K$3</f>
        <v>3211040</v>
      </c>
    </row>
    <row r="171" spans="1:7" ht="15">
      <c r="A171" s="1358"/>
      <c r="B171" s="1378" t="s">
        <v>708</v>
      </c>
      <c r="C171" s="1379"/>
      <c r="D171" s="61">
        <v>32569</v>
      </c>
      <c r="E171" s="114">
        <v>17324</v>
      </c>
      <c r="F171" s="1395"/>
      <c r="G171" s="620">
        <f>F169*'Меню '!$K$3</f>
        <v>0</v>
      </c>
    </row>
    <row r="172" spans="1:7" ht="15">
      <c r="A172" s="1404"/>
      <c r="B172" s="1397" t="s">
        <v>230</v>
      </c>
      <c r="C172" s="1398"/>
      <c r="D172" s="93">
        <v>733.1999999999999</v>
      </c>
      <c r="E172" s="124">
        <v>390</v>
      </c>
      <c r="F172" s="1396"/>
      <c r="G172" s="620">
        <f>F170*'Меню '!$K$3</f>
        <v>0</v>
      </c>
    </row>
    <row r="173" spans="1:7" ht="15">
      <c r="A173" s="1345" t="s">
        <v>233</v>
      </c>
      <c r="B173" s="545">
        <v>124000</v>
      </c>
      <c r="C173" s="546">
        <v>140000</v>
      </c>
      <c r="D173" s="547">
        <f>SUM(D174:D177)</f>
        <v>90318.2</v>
      </c>
      <c r="E173" s="547">
        <f>SUM(E174:E177)</f>
        <v>48042</v>
      </c>
      <c r="F173" s="1383">
        <f>E173*(1-F$4)</f>
        <v>48042</v>
      </c>
      <c r="G173" s="620">
        <f>F171*'Меню '!$K$3</f>
        <v>0</v>
      </c>
    </row>
    <row r="174" spans="1:7" ht="15">
      <c r="A174" s="1346"/>
      <c r="B174" s="1351" t="s">
        <v>720</v>
      </c>
      <c r="C174" s="1352"/>
      <c r="D174" s="535">
        <v>28508</v>
      </c>
      <c r="E174" s="536">
        <v>15164</v>
      </c>
      <c r="F174" s="1384"/>
      <c r="G174" s="620">
        <f>F172*'Меню '!$K$3</f>
        <v>0</v>
      </c>
    </row>
    <row r="175" spans="1:7" ht="15">
      <c r="A175" s="1346"/>
      <c r="B175" s="1353" t="s">
        <v>720</v>
      </c>
      <c r="C175" s="1354"/>
      <c r="D175" s="535">
        <v>28508</v>
      </c>
      <c r="E175" s="536">
        <v>15164</v>
      </c>
      <c r="F175" s="1384"/>
      <c r="G175" s="620">
        <f>F173*'Меню '!$K$3</f>
        <v>3362940</v>
      </c>
    </row>
    <row r="176" spans="1:7" ht="15">
      <c r="A176" s="1346"/>
      <c r="B176" s="1353" t="s">
        <v>708</v>
      </c>
      <c r="C176" s="1354"/>
      <c r="D176" s="535">
        <v>32569</v>
      </c>
      <c r="E176" s="536">
        <v>17324</v>
      </c>
      <c r="F176" s="1384"/>
      <c r="G176" s="620">
        <f>F174*'Меню '!$K$3</f>
        <v>0</v>
      </c>
    </row>
    <row r="177" spans="1:7" ht="15">
      <c r="A177" s="1347"/>
      <c r="B177" s="1355" t="s">
        <v>230</v>
      </c>
      <c r="C177" s="1356"/>
      <c r="D177" s="553">
        <v>733.1999999999999</v>
      </c>
      <c r="E177" s="554">
        <v>390</v>
      </c>
      <c r="F177" s="1391"/>
      <c r="G177" s="620">
        <f>F175*'Меню '!$K$3</f>
        <v>0</v>
      </c>
    </row>
    <row r="178" spans="1:8" ht="15">
      <c r="A178" s="1357" t="s">
        <v>234</v>
      </c>
      <c r="B178" s="64">
        <v>130000</v>
      </c>
      <c r="C178" s="65">
        <v>145000</v>
      </c>
      <c r="D178" s="52">
        <f>SUM(D179:D182)</f>
        <v>94398.2</v>
      </c>
      <c r="E178" s="52">
        <f>SUM(E179:E182)</f>
        <v>50212</v>
      </c>
      <c r="F178" s="1394">
        <f>E178*(1-F$4)</f>
        <v>50212</v>
      </c>
      <c r="G178" s="620">
        <f>F176*'Меню '!$K$3</f>
        <v>0</v>
      </c>
      <c r="H178" s="288"/>
    </row>
    <row r="179" spans="1:8" ht="15">
      <c r="A179" s="1358"/>
      <c r="B179" s="1376" t="s">
        <v>720</v>
      </c>
      <c r="C179" s="1377"/>
      <c r="D179" s="61">
        <v>28508</v>
      </c>
      <c r="E179" s="114">
        <v>15164</v>
      </c>
      <c r="F179" s="1395"/>
      <c r="G179" s="620">
        <f>F177*'Меню '!$K$3</f>
        <v>0</v>
      </c>
      <c r="H179" s="288"/>
    </row>
    <row r="180" spans="1:8" ht="15">
      <c r="A180" s="1358"/>
      <c r="B180" s="1378" t="s">
        <v>720</v>
      </c>
      <c r="C180" s="1379"/>
      <c r="D180" s="61">
        <v>28508</v>
      </c>
      <c r="E180" s="114">
        <v>15164</v>
      </c>
      <c r="F180" s="1395"/>
      <c r="G180" s="620">
        <f>F178*'Меню '!$K$3</f>
        <v>3514840</v>
      </c>
      <c r="H180" s="288"/>
    </row>
    <row r="181" spans="1:8" ht="15">
      <c r="A181" s="1358"/>
      <c r="B181" s="1378" t="s">
        <v>709</v>
      </c>
      <c r="C181" s="1379"/>
      <c r="D181" s="61">
        <v>36649</v>
      </c>
      <c r="E181" s="114">
        <v>19494</v>
      </c>
      <c r="F181" s="1395"/>
      <c r="G181" s="620">
        <f>F179*'Меню '!$K$3</f>
        <v>0</v>
      </c>
      <c r="H181" s="288"/>
    </row>
    <row r="182" spans="1:8" ht="15">
      <c r="A182" s="1404"/>
      <c r="B182" s="1397" t="s">
        <v>230</v>
      </c>
      <c r="C182" s="1398"/>
      <c r="D182" s="93">
        <v>733.1999999999999</v>
      </c>
      <c r="E182" s="124">
        <v>390</v>
      </c>
      <c r="F182" s="1396"/>
      <c r="G182" s="620">
        <f>F180*'Меню '!$K$3</f>
        <v>0</v>
      </c>
      <c r="H182" s="288"/>
    </row>
    <row r="183" spans="1:8" ht="15">
      <c r="A183" s="1345" t="s">
        <v>235</v>
      </c>
      <c r="B183" s="545">
        <v>136000</v>
      </c>
      <c r="C183" s="546">
        <v>150000</v>
      </c>
      <c r="D183" s="547">
        <f>SUM(D184:D187)</f>
        <v>98459.2</v>
      </c>
      <c r="E183" s="547">
        <f>SUM(E184:E187)</f>
        <v>52372</v>
      </c>
      <c r="F183" s="1383">
        <f>E183*(1-F$4)</f>
        <v>52372</v>
      </c>
      <c r="G183" s="620">
        <f>F181*'Меню '!$K$3</f>
        <v>0</v>
      </c>
      <c r="H183" s="288"/>
    </row>
    <row r="184" spans="1:8" ht="15">
      <c r="A184" s="1346"/>
      <c r="B184" s="1351" t="s">
        <v>720</v>
      </c>
      <c r="C184" s="1352"/>
      <c r="D184" s="535">
        <v>28508</v>
      </c>
      <c r="E184" s="536">
        <v>15164</v>
      </c>
      <c r="F184" s="1384"/>
      <c r="G184" s="620">
        <f>F182*'Меню '!$K$3</f>
        <v>0</v>
      </c>
      <c r="H184" s="288"/>
    </row>
    <row r="185" spans="1:8" ht="15">
      <c r="A185" s="1346"/>
      <c r="B185" s="1353" t="s">
        <v>708</v>
      </c>
      <c r="C185" s="1354"/>
      <c r="D185" s="535">
        <v>32569</v>
      </c>
      <c r="E185" s="536">
        <v>17324</v>
      </c>
      <c r="F185" s="1384"/>
      <c r="G185" s="620">
        <f>F183*'Меню '!$K$3</f>
        <v>3666040</v>
      </c>
      <c r="H185" s="288"/>
    </row>
    <row r="186" spans="1:8" ht="15">
      <c r="A186" s="1346"/>
      <c r="B186" s="1353" t="s">
        <v>709</v>
      </c>
      <c r="C186" s="1354"/>
      <c r="D186" s="535">
        <v>36649</v>
      </c>
      <c r="E186" s="536">
        <v>19494</v>
      </c>
      <c r="F186" s="1384"/>
      <c r="G186" s="620">
        <f>F184*'Меню '!$K$3</f>
        <v>0</v>
      </c>
      <c r="H186" s="288"/>
    </row>
    <row r="187" spans="1:8" ht="15">
      <c r="A187" s="1347"/>
      <c r="B187" s="1355" t="s">
        <v>230</v>
      </c>
      <c r="C187" s="1356"/>
      <c r="D187" s="553">
        <v>733.1999999999999</v>
      </c>
      <c r="E187" s="554">
        <v>390</v>
      </c>
      <c r="F187" s="1391"/>
      <c r="G187" s="620">
        <f>F185*'Меню '!$K$3</f>
        <v>0</v>
      </c>
      <c r="H187" s="288"/>
    </row>
    <row r="188" spans="1:8" ht="15">
      <c r="A188" s="1357" t="s">
        <v>236</v>
      </c>
      <c r="B188" s="64">
        <v>140000</v>
      </c>
      <c r="C188" s="65">
        <v>156500</v>
      </c>
      <c r="D188" s="52">
        <f>SUM(D189:D192)</f>
        <v>102539.2</v>
      </c>
      <c r="E188" s="52">
        <f>SUM(E189:E192)</f>
        <v>54542</v>
      </c>
      <c r="F188" s="1394">
        <f>E188*(1-F$4)</f>
        <v>54542</v>
      </c>
      <c r="G188" s="620">
        <f>F186*'Меню '!$K$3</f>
        <v>0</v>
      </c>
      <c r="H188" s="288"/>
    </row>
    <row r="189" spans="1:8" ht="15">
      <c r="A189" s="1358"/>
      <c r="B189" s="1376" t="s">
        <v>720</v>
      </c>
      <c r="C189" s="1377"/>
      <c r="D189" s="61">
        <v>28508</v>
      </c>
      <c r="E189" s="114">
        <v>15164</v>
      </c>
      <c r="F189" s="1395"/>
      <c r="G189" s="620">
        <f>F187*'Меню '!$K$3</f>
        <v>0</v>
      </c>
      <c r="H189" s="288"/>
    </row>
    <row r="190" spans="1:8" ht="15">
      <c r="A190" s="1358"/>
      <c r="B190" s="1378" t="s">
        <v>709</v>
      </c>
      <c r="C190" s="1379"/>
      <c r="D190" s="61">
        <v>36649</v>
      </c>
      <c r="E190" s="114">
        <v>19494</v>
      </c>
      <c r="F190" s="1395"/>
      <c r="G190" s="620">
        <f>F188*'Меню '!$K$3</f>
        <v>3817940</v>
      </c>
      <c r="H190" s="288"/>
    </row>
    <row r="191" spans="1:8" ht="15">
      <c r="A191" s="1358"/>
      <c r="B191" s="1378" t="s">
        <v>709</v>
      </c>
      <c r="C191" s="1379"/>
      <c r="D191" s="61">
        <v>36649</v>
      </c>
      <c r="E191" s="114">
        <v>19494</v>
      </c>
      <c r="F191" s="1395"/>
      <c r="G191" s="620">
        <f>F191*'Меню '!$K$3</f>
        <v>0</v>
      </c>
      <c r="H191" s="288"/>
    </row>
    <row r="192" spans="1:8" ht="15.75" thickBot="1">
      <c r="A192" s="1358"/>
      <c r="B192" s="1378" t="s">
        <v>230</v>
      </c>
      <c r="C192" s="1379"/>
      <c r="D192" s="53">
        <v>733.1999999999999</v>
      </c>
      <c r="E192" s="137">
        <v>390</v>
      </c>
      <c r="F192" s="1395"/>
      <c r="G192" s="620">
        <f>F192*'Меню '!$K$3</f>
        <v>0</v>
      </c>
      <c r="H192" s="288"/>
    </row>
    <row r="193" spans="1:8" ht="15.75" customHeight="1">
      <c r="A193" s="1367" t="s">
        <v>283</v>
      </c>
      <c r="B193" s="1368"/>
      <c r="C193" s="1368"/>
      <c r="D193" s="1368"/>
      <c r="E193" s="1368"/>
      <c r="F193" s="1369"/>
      <c r="G193" s="620">
        <f>F193*'Меню '!$K$3</f>
        <v>0</v>
      </c>
      <c r="H193" s="288"/>
    </row>
    <row r="194" spans="1:8" ht="13.5" customHeight="1" thickBot="1">
      <c r="A194" s="1370"/>
      <c r="B194" s="1371"/>
      <c r="C194" s="1371"/>
      <c r="D194" s="1371"/>
      <c r="E194" s="1371"/>
      <c r="F194" s="1372"/>
      <c r="G194" s="620">
        <f>F194*'Меню '!$K$3</f>
        <v>0</v>
      </c>
      <c r="H194" s="288"/>
    </row>
    <row r="195" spans="1:8" ht="15">
      <c r="A195" s="290" t="s">
        <v>710</v>
      </c>
      <c r="B195" s="248">
        <v>22400</v>
      </c>
      <c r="C195" s="249">
        <v>25000</v>
      </c>
      <c r="D195" s="218">
        <v>18672</v>
      </c>
      <c r="E195" s="236">
        <v>9932</v>
      </c>
      <c r="F195" s="220">
        <f>E195*(1-F$4)</f>
        <v>9932</v>
      </c>
      <c r="G195" s="620">
        <f>F195*'Меню '!$K$3</f>
        <v>695240</v>
      </c>
      <c r="H195" s="288"/>
    </row>
    <row r="196" spans="1:8" ht="15">
      <c r="A196" s="291" t="s">
        <v>711</v>
      </c>
      <c r="B196" s="71">
        <v>28000</v>
      </c>
      <c r="C196" s="72">
        <v>31500</v>
      </c>
      <c r="D196" s="61">
        <v>23120</v>
      </c>
      <c r="E196" s="114">
        <v>12298</v>
      </c>
      <c r="F196" s="146">
        <f>E196*(1-F$4)</f>
        <v>12298</v>
      </c>
      <c r="G196" s="620">
        <f>F196*'Меню '!$K$3</f>
        <v>860860</v>
      </c>
      <c r="H196" s="288"/>
    </row>
    <row r="197" spans="1:8" ht="15">
      <c r="A197" s="291" t="s">
        <v>712</v>
      </c>
      <c r="B197" s="71">
        <v>33500</v>
      </c>
      <c r="C197" s="72">
        <v>37500</v>
      </c>
      <c r="D197" s="61">
        <v>27926</v>
      </c>
      <c r="E197" s="114">
        <v>14854</v>
      </c>
      <c r="F197" s="146">
        <f>E197*(1-F$4)</f>
        <v>14854</v>
      </c>
      <c r="G197" s="620">
        <f>F197*'Меню '!$K$3</f>
        <v>1039780</v>
      </c>
      <c r="H197" s="288"/>
    </row>
    <row r="198" spans="1:8" ht="14.25">
      <c r="A198" s="1433" t="s">
        <v>284</v>
      </c>
      <c r="B198" s="545">
        <v>45000</v>
      </c>
      <c r="C198" s="546">
        <v>50000</v>
      </c>
      <c r="D198" s="559">
        <f>D199+D200+D201</f>
        <v>37683</v>
      </c>
      <c r="E198" s="560">
        <f>E199+E200+E201</f>
        <v>20044</v>
      </c>
      <c r="F198" s="1427">
        <f>E198*(1-F4)</f>
        <v>20044</v>
      </c>
      <c r="H198" s="288"/>
    </row>
    <row r="199" spans="1:8" ht="15">
      <c r="A199" s="1346"/>
      <c r="B199" s="1351" t="s">
        <v>710</v>
      </c>
      <c r="C199" s="1352"/>
      <c r="D199" s="535">
        <v>18672</v>
      </c>
      <c r="E199" s="536">
        <v>9932</v>
      </c>
      <c r="F199" s="1428"/>
      <c r="H199" s="288"/>
    </row>
    <row r="200" spans="1:8" ht="15">
      <c r="A200" s="1346"/>
      <c r="B200" s="1353" t="s">
        <v>710</v>
      </c>
      <c r="C200" s="1354"/>
      <c r="D200" s="535">
        <v>18672</v>
      </c>
      <c r="E200" s="536">
        <v>9932</v>
      </c>
      <c r="F200" s="1428"/>
      <c r="G200" s="620">
        <f>F198*'Меню '!$K$3</f>
        <v>1403080</v>
      </c>
      <c r="H200" s="288"/>
    </row>
    <row r="201" spans="1:8" ht="15">
      <c r="A201" s="1347"/>
      <c r="B201" s="1355" t="s">
        <v>215</v>
      </c>
      <c r="C201" s="1356"/>
      <c r="D201" s="550">
        <v>339</v>
      </c>
      <c r="E201" s="552">
        <v>180</v>
      </c>
      <c r="F201" s="1429"/>
      <c r="G201" s="620">
        <f>F199*'Меню '!$K$3</f>
        <v>0</v>
      </c>
      <c r="H201" s="288"/>
    </row>
    <row r="202" spans="1:8" ht="15">
      <c r="A202" s="1357" t="s">
        <v>285</v>
      </c>
      <c r="B202" s="125">
        <v>50000</v>
      </c>
      <c r="C202" s="126">
        <v>56000</v>
      </c>
      <c r="D202" s="51">
        <f>D203+D204+D205</f>
        <v>42131</v>
      </c>
      <c r="E202" s="127">
        <f>E203+E204+E205</f>
        <v>22410</v>
      </c>
      <c r="F202" s="1430">
        <f>E202*(1-F4)</f>
        <v>22410</v>
      </c>
      <c r="G202" s="620">
        <f>F200*'Меню '!$K$3</f>
        <v>0</v>
      </c>
      <c r="H202" s="288"/>
    </row>
    <row r="203" spans="1:8" ht="15">
      <c r="A203" s="1358"/>
      <c r="B203" s="1376" t="s">
        <v>710</v>
      </c>
      <c r="C203" s="1377"/>
      <c r="D203" s="61">
        <v>18672</v>
      </c>
      <c r="E203" s="114">
        <v>9932</v>
      </c>
      <c r="F203" s="1431"/>
      <c r="G203" s="620">
        <f>F201*'Меню '!$K$3</f>
        <v>0</v>
      </c>
      <c r="H203" s="288"/>
    </row>
    <row r="204" spans="1:8" ht="15">
      <c r="A204" s="1358"/>
      <c r="B204" s="1378" t="s">
        <v>711</v>
      </c>
      <c r="C204" s="1379"/>
      <c r="D204" s="61">
        <v>23120</v>
      </c>
      <c r="E204" s="114">
        <v>12298</v>
      </c>
      <c r="F204" s="1431"/>
      <c r="G204" s="620">
        <f>F202*'Меню '!$K$3</f>
        <v>1568700</v>
      </c>
      <c r="H204" s="288"/>
    </row>
    <row r="205" spans="1:8" ht="15">
      <c r="A205" s="1404"/>
      <c r="B205" s="1397" t="s">
        <v>215</v>
      </c>
      <c r="C205" s="1398"/>
      <c r="D205" s="92">
        <v>339</v>
      </c>
      <c r="E205" s="123">
        <v>180</v>
      </c>
      <c r="F205" s="1432"/>
      <c r="G205" s="620">
        <f>F203*'Меню '!$K$3</f>
        <v>0</v>
      </c>
      <c r="H205" s="288"/>
    </row>
    <row r="206" spans="1:8" ht="15">
      <c r="A206" s="1345" t="s">
        <v>286</v>
      </c>
      <c r="B206" s="545">
        <v>56000</v>
      </c>
      <c r="C206" s="546">
        <v>63000</v>
      </c>
      <c r="D206" s="561">
        <f>D207+D208+D209</f>
        <v>46937</v>
      </c>
      <c r="E206" s="562">
        <f>E207+E208+E209</f>
        <v>24966</v>
      </c>
      <c r="F206" s="1427">
        <f>E206*(1-F4)</f>
        <v>24966</v>
      </c>
      <c r="G206" s="620">
        <f>F204*'Меню '!$K$3</f>
        <v>0</v>
      </c>
      <c r="H206" s="288"/>
    </row>
    <row r="207" spans="1:8" ht="15">
      <c r="A207" s="1346"/>
      <c r="B207" s="1351" t="s">
        <v>710</v>
      </c>
      <c r="C207" s="1352"/>
      <c r="D207" s="535">
        <v>18672</v>
      </c>
      <c r="E207" s="536">
        <v>9932</v>
      </c>
      <c r="F207" s="1428"/>
      <c r="G207" s="620">
        <f>F205*'Меню '!$K$3</f>
        <v>0</v>
      </c>
      <c r="H207" s="288"/>
    </row>
    <row r="208" spans="1:8" ht="15">
      <c r="A208" s="1346"/>
      <c r="B208" s="1353" t="s">
        <v>712</v>
      </c>
      <c r="C208" s="1354"/>
      <c r="D208" s="535">
        <v>27926</v>
      </c>
      <c r="E208" s="536">
        <v>14854</v>
      </c>
      <c r="F208" s="1428"/>
      <c r="G208" s="620">
        <f>F206*'Меню '!$K$3</f>
        <v>1747620</v>
      </c>
      <c r="H208" s="288"/>
    </row>
    <row r="209" spans="1:8" ht="15">
      <c r="A209" s="1347"/>
      <c r="B209" s="1355" t="s">
        <v>215</v>
      </c>
      <c r="C209" s="1356"/>
      <c r="D209" s="550">
        <v>339</v>
      </c>
      <c r="E209" s="552">
        <v>180</v>
      </c>
      <c r="F209" s="1429"/>
      <c r="G209" s="620">
        <f>F207*'Меню '!$K$3</f>
        <v>0</v>
      </c>
      <c r="H209" s="288"/>
    </row>
    <row r="210" spans="1:8" ht="15">
      <c r="A210" s="1357" t="s">
        <v>287</v>
      </c>
      <c r="B210" s="125">
        <v>56000</v>
      </c>
      <c r="C210" s="126">
        <v>63000</v>
      </c>
      <c r="D210" s="51">
        <f>D211+D212+D213</f>
        <v>46579</v>
      </c>
      <c r="E210" s="127">
        <f>E211+E212+E213</f>
        <v>24776</v>
      </c>
      <c r="F210" s="1430">
        <f>E210*(1-F4)</f>
        <v>24776</v>
      </c>
      <c r="G210" s="620">
        <f>F208*'Меню '!$K$3</f>
        <v>0</v>
      </c>
      <c r="H210" s="288"/>
    </row>
    <row r="211" spans="1:8" ht="15">
      <c r="A211" s="1358"/>
      <c r="B211" s="1376" t="s">
        <v>711</v>
      </c>
      <c r="C211" s="1377"/>
      <c r="D211" s="61">
        <v>23120</v>
      </c>
      <c r="E211" s="114">
        <v>12298</v>
      </c>
      <c r="F211" s="1431"/>
      <c r="G211" s="620">
        <f>F209*'Меню '!$K$3</f>
        <v>0</v>
      </c>
      <c r="H211" s="288"/>
    </row>
    <row r="212" spans="1:8" ht="15">
      <c r="A212" s="1358"/>
      <c r="B212" s="1378" t="s">
        <v>711</v>
      </c>
      <c r="C212" s="1379"/>
      <c r="D212" s="61">
        <v>23120</v>
      </c>
      <c r="E212" s="114">
        <v>12298</v>
      </c>
      <c r="F212" s="1431"/>
      <c r="G212" s="620">
        <f>F210*'Меню '!$K$3</f>
        <v>1734320</v>
      </c>
      <c r="H212" s="288"/>
    </row>
    <row r="213" spans="1:8" ht="15">
      <c r="A213" s="1404"/>
      <c r="B213" s="1397" t="s">
        <v>215</v>
      </c>
      <c r="C213" s="1398"/>
      <c r="D213" s="92">
        <v>339</v>
      </c>
      <c r="E213" s="123">
        <v>180</v>
      </c>
      <c r="F213" s="1432"/>
      <c r="G213" s="620">
        <f>F211*'Меню '!$K$3</f>
        <v>0</v>
      </c>
      <c r="H213" s="288"/>
    </row>
    <row r="214" spans="1:8" ht="15">
      <c r="A214" s="1345" t="s">
        <v>288</v>
      </c>
      <c r="B214" s="545">
        <v>63000</v>
      </c>
      <c r="C214" s="546">
        <v>69000</v>
      </c>
      <c r="D214" s="561">
        <f>D215+D216+D217</f>
        <v>51385</v>
      </c>
      <c r="E214" s="562">
        <f>E215+E216+E217</f>
        <v>27332</v>
      </c>
      <c r="F214" s="1427">
        <f>E214*(1-F4)</f>
        <v>27332</v>
      </c>
      <c r="G214" s="620">
        <f>F212*'Меню '!$K$3</f>
        <v>0</v>
      </c>
      <c r="H214" s="288"/>
    </row>
    <row r="215" spans="1:8" ht="15">
      <c r="A215" s="1346"/>
      <c r="B215" s="1351" t="s">
        <v>711</v>
      </c>
      <c r="C215" s="1352"/>
      <c r="D215" s="535">
        <v>23120</v>
      </c>
      <c r="E215" s="536">
        <v>12298</v>
      </c>
      <c r="F215" s="1428"/>
      <c r="G215" s="620">
        <f>F213*'Меню '!$K$3</f>
        <v>0</v>
      </c>
      <c r="H215" s="288"/>
    </row>
    <row r="216" spans="1:8" ht="15">
      <c r="A216" s="1346"/>
      <c r="B216" s="1353" t="s">
        <v>712</v>
      </c>
      <c r="C216" s="1354"/>
      <c r="D216" s="535">
        <v>27926</v>
      </c>
      <c r="E216" s="536">
        <v>14854</v>
      </c>
      <c r="F216" s="1428"/>
      <c r="G216" s="620">
        <f>F214*'Меню '!$K$3</f>
        <v>1913240</v>
      </c>
      <c r="H216" s="288"/>
    </row>
    <row r="217" spans="1:8" ht="15">
      <c r="A217" s="1347"/>
      <c r="B217" s="1355" t="s">
        <v>215</v>
      </c>
      <c r="C217" s="1356"/>
      <c r="D217" s="550">
        <v>339</v>
      </c>
      <c r="E217" s="552">
        <v>180</v>
      </c>
      <c r="F217" s="1429"/>
      <c r="G217" s="620">
        <f>F215*'Меню '!$K$3</f>
        <v>0</v>
      </c>
      <c r="H217" s="288"/>
    </row>
    <row r="218" spans="1:8" ht="15">
      <c r="A218" s="1357" t="s">
        <v>289</v>
      </c>
      <c r="B218" s="125">
        <v>69000</v>
      </c>
      <c r="C218" s="126">
        <v>76500</v>
      </c>
      <c r="D218" s="51">
        <f>D219+D220+D221</f>
        <v>56191</v>
      </c>
      <c r="E218" s="127">
        <f>E219+E220+E221</f>
        <v>29888</v>
      </c>
      <c r="F218" s="1430">
        <f>E218*(1-F4)</f>
        <v>29888</v>
      </c>
      <c r="G218" s="620">
        <f>F216*'Меню '!$K$3</f>
        <v>0</v>
      </c>
      <c r="H218" s="288"/>
    </row>
    <row r="219" spans="1:8" ht="15">
      <c r="A219" s="1358"/>
      <c r="B219" s="1376" t="s">
        <v>712</v>
      </c>
      <c r="C219" s="1377"/>
      <c r="D219" s="61">
        <v>27926</v>
      </c>
      <c r="E219" s="114">
        <v>14854</v>
      </c>
      <c r="F219" s="1431"/>
      <c r="G219" s="620">
        <f>F217*'Меню '!$K$3</f>
        <v>0</v>
      </c>
      <c r="H219" s="288"/>
    </row>
    <row r="220" spans="1:8" ht="15">
      <c r="A220" s="1358"/>
      <c r="B220" s="1378" t="s">
        <v>712</v>
      </c>
      <c r="C220" s="1379"/>
      <c r="D220" s="61">
        <v>27926</v>
      </c>
      <c r="E220" s="114">
        <v>14854</v>
      </c>
      <c r="F220" s="1431"/>
      <c r="G220" s="620">
        <f>F218*'Меню '!$K$3</f>
        <v>2092160</v>
      </c>
      <c r="H220" s="288"/>
    </row>
    <row r="221" spans="1:8" ht="15">
      <c r="A221" s="1404"/>
      <c r="B221" s="1397" t="s">
        <v>215</v>
      </c>
      <c r="C221" s="1398"/>
      <c r="D221" s="92">
        <v>339</v>
      </c>
      <c r="E221" s="123">
        <v>180</v>
      </c>
      <c r="F221" s="1432"/>
      <c r="G221" s="620">
        <f>F219*'Меню '!$K$3</f>
        <v>0</v>
      </c>
      <c r="H221" s="288"/>
    </row>
    <row r="222" spans="1:8" ht="15">
      <c r="A222" s="1345" t="s">
        <v>290</v>
      </c>
      <c r="B222" s="545">
        <v>73000</v>
      </c>
      <c r="C222" s="546">
        <v>81500</v>
      </c>
      <c r="D222" s="547">
        <f>SUM(D223:D226)</f>
        <v>61197.2</v>
      </c>
      <c r="E222" s="547">
        <f>SUM(E223:E226)</f>
        <v>32552</v>
      </c>
      <c r="F222" s="1414">
        <f>E222*(1-F4)</f>
        <v>32552</v>
      </c>
      <c r="G222" s="620">
        <f>F220*'Меню '!$K$3</f>
        <v>0</v>
      </c>
      <c r="H222" s="288"/>
    </row>
    <row r="223" spans="1:8" ht="15">
      <c r="A223" s="1346"/>
      <c r="B223" s="1351" t="s">
        <v>710</v>
      </c>
      <c r="C223" s="1352"/>
      <c r="D223" s="535">
        <v>18672</v>
      </c>
      <c r="E223" s="563">
        <v>9932</v>
      </c>
      <c r="F223" s="1414"/>
      <c r="G223" s="620">
        <f>F221*'Меню '!$K$3</f>
        <v>0</v>
      </c>
      <c r="H223" s="288"/>
    </row>
    <row r="224" spans="1:8" ht="15">
      <c r="A224" s="1346"/>
      <c r="B224" s="1353" t="s">
        <v>710</v>
      </c>
      <c r="C224" s="1354"/>
      <c r="D224" s="535">
        <v>18672</v>
      </c>
      <c r="E224" s="563">
        <v>9932</v>
      </c>
      <c r="F224" s="1414"/>
      <c r="G224" s="620">
        <f>F222*'Меню '!$K$3</f>
        <v>2278640</v>
      </c>
      <c r="H224" s="288"/>
    </row>
    <row r="225" spans="1:8" ht="15">
      <c r="A225" s="1346"/>
      <c r="B225" s="1353" t="s">
        <v>705</v>
      </c>
      <c r="C225" s="1354"/>
      <c r="D225" s="535">
        <v>23120</v>
      </c>
      <c r="E225" s="563">
        <v>12298</v>
      </c>
      <c r="F225" s="1414"/>
      <c r="G225" s="620">
        <f>F223*'Меню '!$K$3</f>
        <v>0</v>
      </c>
      <c r="H225" s="288"/>
    </row>
    <row r="226" spans="1:8" ht="15">
      <c r="A226" s="1347"/>
      <c r="B226" s="1355" t="s">
        <v>230</v>
      </c>
      <c r="C226" s="1356"/>
      <c r="D226" s="553">
        <v>733.1999999999999</v>
      </c>
      <c r="E226" s="564">
        <v>390</v>
      </c>
      <c r="F226" s="1414"/>
      <c r="G226" s="620">
        <f>F224*'Меню '!$K$3</f>
        <v>0</v>
      </c>
      <c r="H226" s="288"/>
    </row>
    <row r="227" spans="1:8" ht="15">
      <c r="A227" s="1357" t="s">
        <v>291</v>
      </c>
      <c r="B227" s="125">
        <v>80000</v>
      </c>
      <c r="C227" s="126">
        <v>88000</v>
      </c>
      <c r="D227" s="52">
        <f>SUM(D228:D231)</f>
        <v>66003.2</v>
      </c>
      <c r="E227" s="52">
        <f>SUM(E228:E231)</f>
        <v>35108</v>
      </c>
      <c r="F227" s="1399">
        <f>E227*(1-F4)</f>
        <v>35108</v>
      </c>
      <c r="G227" s="620">
        <f>F225*'Меню '!$K$3</f>
        <v>0</v>
      </c>
      <c r="H227" s="288"/>
    </row>
    <row r="228" spans="1:8" ht="15">
      <c r="A228" s="1358"/>
      <c r="B228" s="1376" t="s">
        <v>710</v>
      </c>
      <c r="C228" s="1377"/>
      <c r="D228" s="61">
        <v>18672</v>
      </c>
      <c r="E228" s="128">
        <v>9932</v>
      </c>
      <c r="F228" s="1399"/>
      <c r="G228" s="620">
        <f>F226*'Меню '!$K$3</f>
        <v>0</v>
      </c>
      <c r="H228" s="288"/>
    </row>
    <row r="229" spans="1:8" ht="15">
      <c r="A229" s="1358"/>
      <c r="B229" s="1378" t="s">
        <v>710</v>
      </c>
      <c r="C229" s="1379"/>
      <c r="D229" s="61">
        <v>18672</v>
      </c>
      <c r="E229" s="128">
        <v>9932</v>
      </c>
      <c r="F229" s="1399"/>
      <c r="G229" s="620">
        <f>F227*'Меню '!$K$3</f>
        <v>2457560</v>
      </c>
      <c r="H229" s="288"/>
    </row>
    <row r="230" spans="1:8" ht="15">
      <c r="A230" s="1358"/>
      <c r="B230" s="1378" t="s">
        <v>712</v>
      </c>
      <c r="C230" s="1379"/>
      <c r="D230" s="61">
        <v>27926</v>
      </c>
      <c r="E230" s="128">
        <v>14854</v>
      </c>
      <c r="F230" s="1399"/>
      <c r="G230" s="620">
        <f>F228*'Меню '!$K$3</f>
        <v>0</v>
      </c>
      <c r="H230" s="288"/>
    </row>
    <row r="231" spans="1:8" ht="15">
      <c r="A231" s="1404"/>
      <c r="B231" s="1397" t="s">
        <v>230</v>
      </c>
      <c r="C231" s="1398"/>
      <c r="D231" s="93">
        <v>733.1999999999999</v>
      </c>
      <c r="E231" s="129">
        <v>390</v>
      </c>
      <c r="F231" s="1399"/>
      <c r="G231" s="620">
        <f>F229*'Меню '!$K$3</f>
        <v>0</v>
      </c>
      <c r="H231" s="288"/>
    </row>
    <row r="232" spans="1:8" ht="15">
      <c r="A232" s="1345" t="s">
        <v>292</v>
      </c>
      <c r="B232" s="545">
        <v>80000</v>
      </c>
      <c r="C232" s="546">
        <v>88000</v>
      </c>
      <c r="D232" s="547">
        <f>SUM(D233:D236)</f>
        <v>65645.2</v>
      </c>
      <c r="E232" s="547">
        <f>SUM(E233:E236)</f>
        <v>34918</v>
      </c>
      <c r="F232" s="1414">
        <f>E232*(1-F4)</f>
        <v>34918</v>
      </c>
      <c r="G232" s="620">
        <f>F230*'Меню '!$K$3</f>
        <v>0</v>
      </c>
      <c r="H232" s="288"/>
    </row>
    <row r="233" spans="1:8" ht="15">
      <c r="A233" s="1346"/>
      <c r="B233" s="1351" t="s">
        <v>710</v>
      </c>
      <c r="C233" s="1352"/>
      <c r="D233" s="535">
        <v>18672</v>
      </c>
      <c r="E233" s="563">
        <v>9932</v>
      </c>
      <c r="F233" s="1414"/>
      <c r="G233" s="620">
        <f>F231*'Меню '!$K$3</f>
        <v>0</v>
      </c>
      <c r="H233" s="288"/>
    </row>
    <row r="234" spans="1:8" ht="15">
      <c r="A234" s="1346"/>
      <c r="B234" s="1353" t="s">
        <v>711</v>
      </c>
      <c r="C234" s="1354"/>
      <c r="D234" s="535">
        <v>23120</v>
      </c>
      <c r="E234" s="563">
        <v>12298</v>
      </c>
      <c r="F234" s="1414"/>
      <c r="G234" s="620">
        <f>F232*'Меню '!$K$3</f>
        <v>2444260</v>
      </c>
      <c r="H234" s="288"/>
    </row>
    <row r="235" spans="1:8" ht="15">
      <c r="A235" s="1346"/>
      <c r="B235" s="1353" t="s">
        <v>711</v>
      </c>
      <c r="C235" s="1354"/>
      <c r="D235" s="535">
        <v>23120</v>
      </c>
      <c r="E235" s="563">
        <v>12298</v>
      </c>
      <c r="F235" s="1414"/>
      <c r="G235" s="620">
        <f>F233*'Меню '!$K$3</f>
        <v>0</v>
      </c>
      <c r="H235" s="288"/>
    </row>
    <row r="236" spans="1:8" ht="15">
      <c r="A236" s="1347"/>
      <c r="B236" s="1355" t="s">
        <v>230</v>
      </c>
      <c r="C236" s="1356"/>
      <c r="D236" s="553">
        <v>733.1999999999999</v>
      </c>
      <c r="E236" s="564">
        <v>390</v>
      </c>
      <c r="F236" s="1414"/>
      <c r="G236" s="620">
        <f>F234*'Меню '!$K$3</f>
        <v>0</v>
      </c>
      <c r="H236" s="288"/>
    </row>
    <row r="237" spans="1:8" ht="15">
      <c r="A237" s="1357" t="s">
        <v>293</v>
      </c>
      <c r="B237" s="125">
        <v>85000</v>
      </c>
      <c r="C237" s="126">
        <v>95000</v>
      </c>
      <c r="D237" s="52">
        <f>SUM(D238:D241)</f>
        <v>70451.2</v>
      </c>
      <c r="E237" s="52">
        <f>SUM(E238:E241)</f>
        <v>37474</v>
      </c>
      <c r="F237" s="1399">
        <f>E237*(1-F4)</f>
        <v>37474</v>
      </c>
      <c r="G237" s="620">
        <f>F235*'Меню '!$K$3</f>
        <v>0</v>
      </c>
      <c r="H237" s="288"/>
    </row>
    <row r="238" spans="1:8" ht="15">
      <c r="A238" s="1358"/>
      <c r="B238" s="1376" t="s">
        <v>710</v>
      </c>
      <c r="C238" s="1377"/>
      <c r="D238" s="61">
        <v>18672</v>
      </c>
      <c r="E238" s="128">
        <v>9932</v>
      </c>
      <c r="F238" s="1399"/>
      <c r="G238" s="620">
        <f>F236*'Меню '!$K$3</f>
        <v>0</v>
      </c>
      <c r="H238" s="288"/>
    </row>
    <row r="239" spans="1:8" ht="15">
      <c r="A239" s="1358"/>
      <c r="B239" s="1378" t="s">
        <v>711</v>
      </c>
      <c r="C239" s="1379"/>
      <c r="D239" s="61">
        <v>23120</v>
      </c>
      <c r="E239" s="128">
        <v>12298</v>
      </c>
      <c r="F239" s="1399"/>
      <c r="G239" s="620">
        <f>F237*'Меню '!$K$3</f>
        <v>2623180</v>
      </c>
      <c r="H239" s="288"/>
    </row>
    <row r="240" spans="1:8" ht="15">
      <c r="A240" s="1358"/>
      <c r="B240" s="1378" t="s">
        <v>712</v>
      </c>
      <c r="C240" s="1379"/>
      <c r="D240" s="61">
        <v>27926</v>
      </c>
      <c r="E240" s="128">
        <v>14854</v>
      </c>
      <c r="F240" s="1399"/>
      <c r="G240" s="620">
        <f>F238*'Меню '!$K$3</f>
        <v>0</v>
      </c>
      <c r="H240" s="288"/>
    </row>
    <row r="241" spans="1:8" ht="15">
      <c r="A241" s="1404"/>
      <c r="B241" s="1397" t="s">
        <v>230</v>
      </c>
      <c r="C241" s="1398"/>
      <c r="D241" s="93">
        <v>733.1999999999999</v>
      </c>
      <c r="E241" s="129">
        <v>390</v>
      </c>
      <c r="F241" s="1399"/>
      <c r="G241" s="620">
        <f>F239*'Меню '!$K$3</f>
        <v>0</v>
      </c>
      <c r="H241" s="288"/>
    </row>
    <row r="242" spans="1:8" ht="15">
      <c r="A242" s="1345" t="s">
        <v>294</v>
      </c>
      <c r="B242" s="545">
        <v>85000</v>
      </c>
      <c r="C242" s="546">
        <v>95000</v>
      </c>
      <c r="D242" s="547">
        <f>SUM(D243:D246)</f>
        <v>70093.2</v>
      </c>
      <c r="E242" s="547">
        <f>SUM(E243:E246)</f>
        <v>37284</v>
      </c>
      <c r="F242" s="1414">
        <f>E242*(1-F4)</f>
        <v>37284</v>
      </c>
      <c r="G242" s="620">
        <f>F240*'Меню '!$K$3</f>
        <v>0</v>
      </c>
      <c r="H242" s="288"/>
    </row>
    <row r="243" spans="1:8" ht="15">
      <c r="A243" s="1346"/>
      <c r="B243" s="1351" t="s">
        <v>711</v>
      </c>
      <c r="C243" s="1352"/>
      <c r="D243" s="535">
        <v>23120</v>
      </c>
      <c r="E243" s="563">
        <v>12298</v>
      </c>
      <c r="F243" s="1414"/>
      <c r="G243" s="620">
        <f>F241*'Меню '!$K$3</f>
        <v>0</v>
      </c>
      <c r="H243" s="288"/>
    </row>
    <row r="244" spans="1:8" ht="15">
      <c r="A244" s="1346"/>
      <c r="B244" s="1353" t="s">
        <v>711</v>
      </c>
      <c r="C244" s="1354"/>
      <c r="D244" s="535">
        <v>23120</v>
      </c>
      <c r="E244" s="563">
        <v>12298</v>
      </c>
      <c r="F244" s="1414"/>
      <c r="G244" s="620">
        <f>F242*'Меню '!$K$3</f>
        <v>2609880</v>
      </c>
      <c r="H244" s="288"/>
    </row>
    <row r="245" spans="1:8" ht="15">
      <c r="A245" s="1346"/>
      <c r="B245" s="1353" t="s">
        <v>711</v>
      </c>
      <c r="C245" s="1354"/>
      <c r="D245" s="535">
        <v>23120</v>
      </c>
      <c r="E245" s="563">
        <v>12298</v>
      </c>
      <c r="F245" s="1414"/>
      <c r="G245" s="620">
        <f>F243*'Меню '!$K$3</f>
        <v>0</v>
      </c>
      <c r="H245" s="288"/>
    </row>
    <row r="246" spans="1:8" ht="15">
      <c r="A246" s="1347"/>
      <c r="B246" s="1355" t="s">
        <v>230</v>
      </c>
      <c r="C246" s="1356"/>
      <c r="D246" s="553">
        <v>733.1999999999999</v>
      </c>
      <c r="E246" s="564">
        <v>390</v>
      </c>
      <c r="F246" s="1414"/>
      <c r="G246" s="620">
        <f>F244*'Меню '!$K$3</f>
        <v>0</v>
      </c>
      <c r="H246" s="288"/>
    </row>
    <row r="247" spans="1:8" ht="15">
      <c r="A247" s="1357" t="s">
        <v>295</v>
      </c>
      <c r="B247" s="125">
        <v>90000</v>
      </c>
      <c r="C247" s="126">
        <v>100000</v>
      </c>
      <c r="D247" s="52">
        <f>SUM(D248:D251)</f>
        <v>75257.2</v>
      </c>
      <c r="E247" s="52">
        <f>SUM(E248:E251)</f>
        <v>40030</v>
      </c>
      <c r="F247" s="1399">
        <f>E247*(1-F4)</f>
        <v>40030</v>
      </c>
      <c r="G247" s="620">
        <f>F245*'Меню '!$K$3</f>
        <v>0</v>
      </c>
      <c r="H247" s="288"/>
    </row>
    <row r="248" spans="1:8" ht="15">
      <c r="A248" s="1358"/>
      <c r="B248" s="1376" t="s">
        <v>710</v>
      </c>
      <c r="C248" s="1377"/>
      <c r="D248" s="61">
        <v>18672</v>
      </c>
      <c r="E248" s="128">
        <v>9932</v>
      </c>
      <c r="F248" s="1399"/>
      <c r="G248" s="620">
        <f>F246*'Меню '!$K$3</f>
        <v>0</v>
      </c>
      <c r="H248" s="288"/>
    </row>
    <row r="249" spans="1:8" ht="15">
      <c r="A249" s="1358"/>
      <c r="B249" s="1378" t="s">
        <v>712</v>
      </c>
      <c r="C249" s="1379"/>
      <c r="D249" s="61">
        <v>27926</v>
      </c>
      <c r="E249" s="128">
        <v>14854</v>
      </c>
      <c r="F249" s="1399"/>
      <c r="G249" s="620">
        <f>F247*'Меню '!$K$3</f>
        <v>2802100</v>
      </c>
      <c r="H249" s="288"/>
    </row>
    <row r="250" spans="1:8" ht="15">
      <c r="A250" s="1358"/>
      <c r="B250" s="1378" t="s">
        <v>712</v>
      </c>
      <c r="C250" s="1379"/>
      <c r="D250" s="61">
        <v>27926</v>
      </c>
      <c r="E250" s="128">
        <v>14854</v>
      </c>
      <c r="F250" s="1399"/>
      <c r="G250" s="620">
        <f>F248*'Меню '!$K$3</f>
        <v>0</v>
      </c>
      <c r="H250" s="288"/>
    </row>
    <row r="251" spans="1:8" ht="15">
      <c r="A251" s="1404"/>
      <c r="B251" s="1397" t="s">
        <v>230</v>
      </c>
      <c r="C251" s="1398"/>
      <c r="D251" s="93">
        <v>733.1999999999999</v>
      </c>
      <c r="E251" s="129">
        <v>390</v>
      </c>
      <c r="F251" s="1399"/>
      <c r="G251" s="620">
        <f>F249*'Меню '!$K$3</f>
        <v>0</v>
      </c>
      <c r="H251" s="288"/>
    </row>
    <row r="252" spans="1:8" ht="15">
      <c r="A252" s="1345" t="s">
        <v>296</v>
      </c>
      <c r="B252" s="545">
        <v>90000</v>
      </c>
      <c r="C252" s="546">
        <v>100000</v>
      </c>
      <c r="D252" s="547">
        <f>SUM(D253:D256)</f>
        <v>74899.2</v>
      </c>
      <c r="E252" s="547">
        <f>SUM(E253:E256)</f>
        <v>39840</v>
      </c>
      <c r="F252" s="1414">
        <f>E252*(1-F4)</f>
        <v>39840</v>
      </c>
      <c r="G252" s="620">
        <f>F250*'Меню '!$K$3</f>
        <v>0</v>
      </c>
      <c r="H252" s="288"/>
    </row>
    <row r="253" spans="1:8" ht="15">
      <c r="A253" s="1346"/>
      <c r="B253" s="1351" t="s">
        <v>642</v>
      </c>
      <c r="C253" s="1352"/>
      <c r="D253" s="535">
        <v>23120</v>
      </c>
      <c r="E253" s="563">
        <v>12298</v>
      </c>
      <c r="F253" s="1414"/>
      <c r="G253" s="620">
        <f>F251*'Меню '!$K$3</f>
        <v>0</v>
      </c>
      <c r="H253" s="288"/>
    </row>
    <row r="254" spans="1:8" ht="15">
      <c r="A254" s="1346"/>
      <c r="B254" s="1353" t="s">
        <v>642</v>
      </c>
      <c r="C254" s="1354"/>
      <c r="D254" s="535">
        <v>23120</v>
      </c>
      <c r="E254" s="563">
        <v>12298</v>
      </c>
      <c r="F254" s="1414"/>
      <c r="G254" s="620">
        <f>F252*'Меню '!$K$3</f>
        <v>2788800</v>
      </c>
      <c r="H254" s="288"/>
    </row>
    <row r="255" spans="1:8" ht="15">
      <c r="A255" s="1346"/>
      <c r="B255" s="1353" t="s">
        <v>643</v>
      </c>
      <c r="C255" s="1354"/>
      <c r="D255" s="535">
        <v>27926</v>
      </c>
      <c r="E255" s="563">
        <v>14854</v>
      </c>
      <c r="F255" s="1414"/>
      <c r="G255" s="620">
        <f>F253*'Меню '!$K$3</f>
        <v>0</v>
      </c>
      <c r="H255" s="288"/>
    </row>
    <row r="256" spans="1:8" ht="15">
      <c r="A256" s="1347"/>
      <c r="B256" s="1355" t="s">
        <v>230</v>
      </c>
      <c r="C256" s="1356"/>
      <c r="D256" s="553">
        <v>733.1999999999999</v>
      </c>
      <c r="E256" s="564">
        <v>390</v>
      </c>
      <c r="F256" s="1414"/>
      <c r="G256" s="620">
        <f>F254*'Меню '!$K$3</f>
        <v>0</v>
      </c>
      <c r="H256" s="288"/>
    </row>
    <row r="257" spans="1:8" ht="15">
      <c r="A257" s="1357" t="s">
        <v>297</v>
      </c>
      <c r="B257" s="125">
        <v>96000</v>
      </c>
      <c r="C257" s="126">
        <v>108000</v>
      </c>
      <c r="D257" s="52">
        <f>SUM(D258:D261)</f>
        <v>79705.2</v>
      </c>
      <c r="E257" s="52">
        <f>SUM(E258:E261)</f>
        <v>42396</v>
      </c>
      <c r="F257" s="1399">
        <f>E257*(1-F4)</f>
        <v>42396</v>
      </c>
      <c r="G257" s="620">
        <f>F255*'Меню '!$K$3</f>
        <v>0</v>
      </c>
      <c r="H257" s="288"/>
    </row>
    <row r="258" spans="1:8" ht="15">
      <c r="A258" s="1358"/>
      <c r="B258" s="1376" t="s">
        <v>711</v>
      </c>
      <c r="C258" s="1377"/>
      <c r="D258" s="61">
        <v>23120</v>
      </c>
      <c r="E258" s="128">
        <v>12298</v>
      </c>
      <c r="F258" s="1399"/>
      <c r="G258" s="620">
        <f>F256*'Меню '!$K$3</f>
        <v>0</v>
      </c>
      <c r="H258" s="288"/>
    </row>
    <row r="259" spans="1:8" ht="15">
      <c r="A259" s="1358"/>
      <c r="B259" s="1378" t="s">
        <v>712</v>
      </c>
      <c r="C259" s="1379"/>
      <c r="D259" s="61">
        <v>27926</v>
      </c>
      <c r="E259" s="128">
        <v>14854</v>
      </c>
      <c r="F259" s="1399"/>
      <c r="G259" s="620">
        <f>F257*'Меню '!$K$3</f>
        <v>2967720</v>
      </c>
      <c r="H259" s="288"/>
    </row>
    <row r="260" spans="1:8" ht="15">
      <c r="A260" s="1358"/>
      <c r="B260" s="1378" t="s">
        <v>712</v>
      </c>
      <c r="C260" s="1379"/>
      <c r="D260" s="61">
        <v>27926</v>
      </c>
      <c r="E260" s="128">
        <v>14854</v>
      </c>
      <c r="F260" s="1399"/>
      <c r="G260" s="620">
        <f>F258*'Меню '!$K$3</f>
        <v>0</v>
      </c>
      <c r="H260" s="288"/>
    </row>
    <row r="261" spans="1:8" ht="15">
      <c r="A261" s="1404"/>
      <c r="B261" s="1397" t="s">
        <v>230</v>
      </c>
      <c r="C261" s="1398"/>
      <c r="D261" s="93">
        <v>733.1999999999999</v>
      </c>
      <c r="E261" s="129">
        <v>390</v>
      </c>
      <c r="F261" s="1399"/>
      <c r="G261" s="620">
        <f>F259*'Меню '!$K$3</f>
        <v>0</v>
      </c>
      <c r="H261" s="288"/>
    </row>
    <row r="262" spans="1:8" ht="15">
      <c r="A262" s="1345" t="s">
        <v>298</v>
      </c>
      <c r="B262" s="545">
        <v>101000</v>
      </c>
      <c r="C262" s="546">
        <v>113000</v>
      </c>
      <c r="D262" s="547">
        <f>SUM(D263:D266)</f>
        <v>84511.2</v>
      </c>
      <c r="E262" s="547">
        <f>SUM(E263:E266)</f>
        <v>44952</v>
      </c>
      <c r="F262" s="1414">
        <f>E262*(1-F4)</f>
        <v>44952</v>
      </c>
      <c r="G262" s="620">
        <f>F260*'Меню '!$K$3</f>
        <v>0</v>
      </c>
      <c r="H262" s="288"/>
    </row>
    <row r="263" spans="1:8" ht="15">
      <c r="A263" s="1346"/>
      <c r="B263" s="1351" t="s">
        <v>712</v>
      </c>
      <c r="C263" s="1352"/>
      <c r="D263" s="535">
        <v>27926</v>
      </c>
      <c r="E263" s="563">
        <v>14854</v>
      </c>
      <c r="F263" s="1414"/>
      <c r="G263" s="620">
        <f>F261*'Меню '!$K$3</f>
        <v>0</v>
      </c>
      <c r="H263" s="288"/>
    </row>
    <row r="264" spans="1:8" ht="15">
      <c r="A264" s="1346"/>
      <c r="B264" s="1353" t="s">
        <v>712</v>
      </c>
      <c r="C264" s="1354"/>
      <c r="D264" s="535">
        <v>27926</v>
      </c>
      <c r="E264" s="563">
        <v>14854</v>
      </c>
      <c r="F264" s="1414"/>
      <c r="G264" s="620">
        <f>F262*'Меню '!$K$3</f>
        <v>3146640</v>
      </c>
      <c r="H264" s="288"/>
    </row>
    <row r="265" spans="1:8" ht="15">
      <c r="A265" s="1346"/>
      <c r="B265" s="1353" t="s">
        <v>712</v>
      </c>
      <c r="C265" s="1354"/>
      <c r="D265" s="535">
        <v>27926</v>
      </c>
      <c r="E265" s="563">
        <v>14854</v>
      </c>
      <c r="F265" s="1414"/>
      <c r="G265" s="620">
        <f>F265*'Меню '!$K$3</f>
        <v>0</v>
      </c>
      <c r="H265" s="288"/>
    </row>
    <row r="266" spans="1:8" ht="15.75" thickBot="1">
      <c r="A266" s="1346"/>
      <c r="B266" s="1353" t="s">
        <v>230</v>
      </c>
      <c r="C266" s="1354"/>
      <c r="D266" s="555">
        <v>733.1999999999999</v>
      </c>
      <c r="E266" s="565">
        <v>390</v>
      </c>
      <c r="F266" s="1383"/>
      <c r="G266" s="620">
        <f>F266*'Меню '!$K$3</f>
        <v>0</v>
      </c>
      <c r="H266" s="288"/>
    </row>
    <row r="267" spans="1:8" ht="15" customHeight="1">
      <c r="A267" s="1361" t="s">
        <v>353</v>
      </c>
      <c r="B267" s="1362"/>
      <c r="C267" s="1362"/>
      <c r="D267" s="1362"/>
      <c r="E267" s="1362"/>
      <c r="F267" s="1363"/>
      <c r="G267" s="620">
        <f>F267*'Меню '!$K$3</f>
        <v>0</v>
      </c>
      <c r="H267" s="288"/>
    </row>
    <row r="268" spans="1:8" ht="14.25" customHeight="1" thickBot="1">
      <c r="A268" s="1364"/>
      <c r="B268" s="1365"/>
      <c r="C268" s="1365"/>
      <c r="D268" s="1365"/>
      <c r="E268" s="1365"/>
      <c r="F268" s="1366"/>
      <c r="G268" s="620">
        <f>F268*'Меню '!$K$3</f>
        <v>0</v>
      </c>
      <c r="H268" s="288"/>
    </row>
    <row r="269" spans="1:8" ht="15">
      <c r="A269" s="263" t="s">
        <v>337</v>
      </c>
      <c r="B269" s="248">
        <v>22400</v>
      </c>
      <c r="C269" s="249">
        <v>25000</v>
      </c>
      <c r="D269" s="250">
        <v>21169</v>
      </c>
      <c r="E269" s="236">
        <v>11260</v>
      </c>
      <c r="F269" s="220">
        <f>E269*(1-F$4)</f>
        <v>11260</v>
      </c>
      <c r="G269" s="620">
        <f>F269*'Меню '!$K$3</f>
        <v>788200</v>
      </c>
      <c r="H269" s="288"/>
    </row>
    <row r="270" spans="1:8" ht="15">
      <c r="A270" s="264" t="s">
        <v>338</v>
      </c>
      <c r="B270" s="71">
        <v>28000</v>
      </c>
      <c r="C270" s="72">
        <v>31500</v>
      </c>
      <c r="D270" s="78">
        <v>26467</v>
      </c>
      <c r="E270" s="114">
        <v>14078</v>
      </c>
      <c r="F270" s="146">
        <f>E270*(1-F$4)</f>
        <v>14078</v>
      </c>
      <c r="G270" s="620">
        <f>F270*'Меню '!$K$3</f>
        <v>985460</v>
      </c>
      <c r="H270" s="288"/>
    </row>
    <row r="271" spans="1:8" ht="15">
      <c r="A271" s="264" t="s">
        <v>339</v>
      </c>
      <c r="B271" s="71">
        <v>33500</v>
      </c>
      <c r="C271" s="72">
        <v>37500</v>
      </c>
      <c r="D271" s="78">
        <v>31757</v>
      </c>
      <c r="E271" s="114">
        <v>16892</v>
      </c>
      <c r="F271" s="146">
        <f>E271*(1-F$4)</f>
        <v>16892</v>
      </c>
      <c r="G271" s="620">
        <f>F271*'Меню '!$K$3</f>
        <v>1182440</v>
      </c>
      <c r="H271" s="288"/>
    </row>
    <row r="272" spans="1:8" ht="15">
      <c r="A272" s="264" t="s">
        <v>341</v>
      </c>
      <c r="B272" s="71">
        <v>40000</v>
      </c>
      <c r="C272" s="72">
        <v>45000</v>
      </c>
      <c r="D272" s="78">
        <v>37051</v>
      </c>
      <c r="E272" s="114">
        <v>19708</v>
      </c>
      <c r="F272" s="146">
        <f>E272*(1-F$4)</f>
        <v>19708</v>
      </c>
      <c r="G272" s="620">
        <f>F272*'Меню '!$K$3</f>
        <v>1379560</v>
      </c>
      <c r="H272" s="288"/>
    </row>
    <row r="273" spans="1:8" ht="14.25">
      <c r="A273" s="1380" t="s">
        <v>340</v>
      </c>
      <c r="B273" s="566">
        <v>45000</v>
      </c>
      <c r="C273" s="567">
        <v>50000</v>
      </c>
      <c r="D273" s="548">
        <f>D274+D275+D276</f>
        <v>42717</v>
      </c>
      <c r="E273" s="528">
        <f>E274+E275+E276</f>
        <v>22722</v>
      </c>
      <c r="F273" s="1383">
        <f>E273*(1-F$4)</f>
        <v>22722</v>
      </c>
      <c r="H273" s="288"/>
    </row>
    <row r="274" spans="1:8" ht="15">
      <c r="A274" s="1381"/>
      <c r="B274" s="1415" t="s">
        <v>337</v>
      </c>
      <c r="C274" s="1416"/>
      <c r="D274" s="568">
        <v>21169</v>
      </c>
      <c r="E274" s="536">
        <v>11260</v>
      </c>
      <c r="F274" s="1384"/>
      <c r="H274" s="288"/>
    </row>
    <row r="275" spans="1:8" ht="15">
      <c r="A275" s="1381"/>
      <c r="B275" s="1417" t="s">
        <v>337</v>
      </c>
      <c r="C275" s="1418"/>
      <c r="D275" s="568">
        <v>21169</v>
      </c>
      <c r="E275" s="536">
        <v>11260</v>
      </c>
      <c r="F275" s="1384"/>
      <c r="G275" s="620">
        <f>F273*'Меню '!$K$3</f>
        <v>1590540</v>
      </c>
      <c r="H275" s="288"/>
    </row>
    <row r="276" spans="1:8" ht="15">
      <c r="A276" s="1381"/>
      <c r="B276" s="1425" t="s">
        <v>352</v>
      </c>
      <c r="C276" s="1426"/>
      <c r="D276" s="569">
        <v>379</v>
      </c>
      <c r="E276" s="551">
        <v>202</v>
      </c>
      <c r="F276" s="1391"/>
      <c r="G276" s="620">
        <f>F274*'Меню '!$K$3</f>
        <v>0</v>
      </c>
      <c r="H276" s="288"/>
    </row>
    <row r="277" spans="1:8" ht="15">
      <c r="A277" s="1392" t="s">
        <v>342</v>
      </c>
      <c r="B277" s="75">
        <v>50000</v>
      </c>
      <c r="C277" s="76">
        <v>56000</v>
      </c>
      <c r="D277" s="66">
        <f>D278+D279+D280</f>
        <v>48015</v>
      </c>
      <c r="E277" s="116">
        <f>E278+E279+E280</f>
        <v>25540</v>
      </c>
      <c r="F277" s="1394">
        <f>E277*(1-F$4)</f>
        <v>25540</v>
      </c>
      <c r="G277" s="620">
        <f>F275*'Меню '!$K$3</f>
        <v>0</v>
      </c>
      <c r="H277" s="288"/>
    </row>
    <row r="278" spans="1:8" ht="15">
      <c r="A278" s="1393"/>
      <c r="B278" s="1419" t="s">
        <v>337</v>
      </c>
      <c r="C278" s="1420"/>
      <c r="D278" s="78">
        <v>21169</v>
      </c>
      <c r="E278" s="114">
        <v>11260</v>
      </c>
      <c r="F278" s="1395"/>
      <c r="G278" s="620">
        <f>F276*'Меню '!$K$3</f>
        <v>0</v>
      </c>
      <c r="H278" s="288"/>
    </row>
    <row r="279" spans="1:8" ht="15">
      <c r="A279" s="1393"/>
      <c r="B279" s="1421" t="s">
        <v>338</v>
      </c>
      <c r="C279" s="1422"/>
      <c r="D279" s="78">
        <v>26467</v>
      </c>
      <c r="E279" s="114">
        <v>14078</v>
      </c>
      <c r="F279" s="1395"/>
      <c r="G279" s="620">
        <f>F277*'Меню '!$K$3</f>
        <v>1787800</v>
      </c>
      <c r="H279" s="288"/>
    </row>
    <row r="280" spans="1:8" ht="15">
      <c r="A280" s="1393"/>
      <c r="B280" s="1423" t="s">
        <v>352</v>
      </c>
      <c r="C280" s="1424"/>
      <c r="D280" s="275">
        <v>379</v>
      </c>
      <c r="E280" s="121">
        <v>202</v>
      </c>
      <c r="F280" s="1396"/>
      <c r="G280" s="620">
        <f>F278*'Меню '!$K$3</f>
        <v>0</v>
      </c>
      <c r="H280" s="288"/>
    </row>
    <row r="281" spans="1:8" ht="15">
      <c r="A281" s="1380" t="s">
        <v>343</v>
      </c>
      <c r="B281" s="570">
        <v>56000</v>
      </c>
      <c r="C281" s="571">
        <v>63000</v>
      </c>
      <c r="D281" s="548">
        <f>D282+D283+D284</f>
        <v>53313</v>
      </c>
      <c r="E281" s="528">
        <f>E282+E283+E284</f>
        <v>28358</v>
      </c>
      <c r="F281" s="1383">
        <f>E281*(1-F$4)</f>
        <v>28358</v>
      </c>
      <c r="G281" s="620">
        <f>F279*'Меню '!$K$3</f>
        <v>0</v>
      </c>
      <c r="H281" s="288"/>
    </row>
    <row r="282" spans="1:8" ht="15">
      <c r="A282" s="1381"/>
      <c r="B282" s="1415" t="s">
        <v>338</v>
      </c>
      <c r="C282" s="1416"/>
      <c r="D282" s="568">
        <v>26467</v>
      </c>
      <c r="E282" s="536">
        <v>14078</v>
      </c>
      <c r="F282" s="1384"/>
      <c r="G282" s="620">
        <f>F280*'Меню '!$K$3</f>
        <v>0</v>
      </c>
      <c r="H282" s="288"/>
    </row>
    <row r="283" spans="1:8" ht="15">
      <c r="A283" s="1381"/>
      <c r="B283" s="1417" t="s">
        <v>338</v>
      </c>
      <c r="C283" s="1418"/>
      <c r="D283" s="568">
        <v>26467</v>
      </c>
      <c r="E283" s="536">
        <v>14078</v>
      </c>
      <c r="F283" s="1384"/>
      <c r="G283" s="620">
        <f>F281*'Меню '!$K$3</f>
        <v>1985060</v>
      </c>
      <c r="H283" s="288"/>
    </row>
    <row r="284" spans="1:8" ht="15">
      <c r="A284" s="1381"/>
      <c r="B284" s="1425" t="s">
        <v>352</v>
      </c>
      <c r="C284" s="1426"/>
      <c r="D284" s="569">
        <v>379</v>
      </c>
      <c r="E284" s="551">
        <v>202</v>
      </c>
      <c r="F284" s="1391"/>
      <c r="G284" s="620">
        <f>F282*'Меню '!$K$3</f>
        <v>0</v>
      </c>
      <c r="H284" s="288"/>
    </row>
    <row r="285" spans="1:8" ht="15">
      <c r="A285" s="1392" t="s">
        <v>351</v>
      </c>
      <c r="B285" s="75">
        <v>63000</v>
      </c>
      <c r="C285" s="76">
        <v>69000</v>
      </c>
      <c r="D285" s="66">
        <f>D286+D287+D288</f>
        <v>58603</v>
      </c>
      <c r="E285" s="116">
        <f>E286+E287+E288</f>
        <v>31172</v>
      </c>
      <c r="F285" s="1394">
        <f>E285*(1-F$4)</f>
        <v>31172</v>
      </c>
      <c r="G285" s="620">
        <f>F283*'Меню '!$K$3</f>
        <v>0</v>
      </c>
      <c r="H285" s="288"/>
    </row>
    <row r="286" spans="1:8" ht="15">
      <c r="A286" s="1393"/>
      <c r="B286" s="1419" t="s">
        <v>338</v>
      </c>
      <c r="C286" s="1420"/>
      <c r="D286" s="78">
        <v>26467</v>
      </c>
      <c r="E286" s="114">
        <v>14078</v>
      </c>
      <c r="F286" s="1395"/>
      <c r="G286" s="620">
        <f>F284*'Меню '!$K$3</f>
        <v>0</v>
      </c>
      <c r="H286" s="288"/>
    </row>
    <row r="287" spans="1:8" ht="15">
      <c r="A287" s="1393"/>
      <c r="B287" s="1421" t="s">
        <v>339</v>
      </c>
      <c r="C287" s="1422"/>
      <c r="D287" s="78">
        <v>31757</v>
      </c>
      <c r="E287" s="114">
        <v>16892</v>
      </c>
      <c r="F287" s="1395"/>
      <c r="G287" s="620">
        <f>F285*'Меню '!$K$3</f>
        <v>2182040</v>
      </c>
      <c r="H287" s="288"/>
    </row>
    <row r="288" spans="1:8" ht="15">
      <c r="A288" s="1393"/>
      <c r="B288" s="1423" t="s">
        <v>352</v>
      </c>
      <c r="C288" s="1424"/>
      <c r="D288" s="185">
        <v>379</v>
      </c>
      <c r="E288" s="121">
        <v>202</v>
      </c>
      <c r="F288" s="1396"/>
      <c r="G288" s="620">
        <f>F286*'Меню '!$K$3</f>
        <v>0</v>
      </c>
      <c r="H288" s="288"/>
    </row>
    <row r="289" spans="1:8" ht="15">
      <c r="A289" s="1380" t="s">
        <v>344</v>
      </c>
      <c r="B289" s="570">
        <v>69000</v>
      </c>
      <c r="C289" s="571">
        <v>76500</v>
      </c>
      <c r="D289" s="548">
        <f>D290+D291+D292</f>
        <v>63893</v>
      </c>
      <c r="E289" s="528">
        <f>E290+E291+E292</f>
        <v>33986</v>
      </c>
      <c r="F289" s="1383">
        <f>E289*(1-F$4)</f>
        <v>33986</v>
      </c>
      <c r="G289" s="620">
        <f>F287*'Меню '!$K$3</f>
        <v>0</v>
      </c>
      <c r="H289" s="288"/>
    </row>
    <row r="290" spans="1:8" ht="15">
      <c r="A290" s="1381"/>
      <c r="B290" s="1415" t="s">
        <v>339</v>
      </c>
      <c r="C290" s="1416"/>
      <c r="D290" s="568">
        <v>31757</v>
      </c>
      <c r="E290" s="536">
        <v>16892</v>
      </c>
      <c r="F290" s="1384"/>
      <c r="G290" s="620">
        <f>F288*'Меню '!$K$3</f>
        <v>0</v>
      </c>
      <c r="H290" s="288"/>
    </row>
    <row r="291" spans="1:8" ht="15">
      <c r="A291" s="1381"/>
      <c r="B291" s="1417" t="s">
        <v>339</v>
      </c>
      <c r="C291" s="1418"/>
      <c r="D291" s="568">
        <v>31757</v>
      </c>
      <c r="E291" s="536">
        <v>16892</v>
      </c>
      <c r="F291" s="1384"/>
      <c r="G291" s="620">
        <f>F289*'Меню '!$K$3</f>
        <v>2379020</v>
      </c>
      <c r="H291" s="288"/>
    </row>
    <row r="292" spans="1:8" ht="15">
      <c r="A292" s="1381"/>
      <c r="B292" s="1425" t="s">
        <v>352</v>
      </c>
      <c r="C292" s="1426"/>
      <c r="D292" s="569">
        <v>379</v>
      </c>
      <c r="E292" s="551">
        <v>202</v>
      </c>
      <c r="F292" s="1391"/>
      <c r="G292" s="620">
        <f>F290*'Меню '!$K$3</f>
        <v>0</v>
      </c>
      <c r="H292" s="288"/>
    </row>
    <row r="293" spans="1:8" ht="15">
      <c r="A293" s="1392" t="s">
        <v>345</v>
      </c>
      <c r="B293" s="75">
        <v>73000</v>
      </c>
      <c r="C293" s="76">
        <v>81500</v>
      </c>
      <c r="D293" s="66">
        <f>D294+D295+D296</f>
        <v>69187</v>
      </c>
      <c r="E293" s="116">
        <f>E294+E295+E296</f>
        <v>36802</v>
      </c>
      <c r="F293" s="1394">
        <f>E293*(1-F$4)</f>
        <v>36802</v>
      </c>
      <c r="G293" s="620">
        <f>F291*'Меню '!$K$3</f>
        <v>0</v>
      </c>
      <c r="H293" s="288"/>
    </row>
    <row r="294" spans="1:8" ht="15">
      <c r="A294" s="1393"/>
      <c r="B294" s="1419" t="s">
        <v>339</v>
      </c>
      <c r="C294" s="1420"/>
      <c r="D294" s="78">
        <v>31757</v>
      </c>
      <c r="E294" s="114">
        <v>16892</v>
      </c>
      <c r="F294" s="1395"/>
      <c r="G294" s="620">
        <f>F292*'Меню '!$K$3</f>
        <v>0</v>
      </c>
      <c r="H294" s="288"/>
    </row>
    <row r="295" spans="1:8" ht="15">
      <c r="A295" s="1393"/>
      <c r="B295" s="1421" t="s">
        <v>341</v>
      </c>
      <c r="C295" s="1422"/>
      <c r="D295" s="78">
        <v>37051</v>
      </c>
      <c r="E295" s="114">
        <v>19708</v>
      </c>
      <c r="F295" s="1395"/>
      <c r="G295" s="620">
        <f>F293*'Меню '!$K$3</f>
        <v>2576140</v>
      </c>
      <c r="H295" s="288"/>
    </row>
    <row r="296" spans="1:8" ht="15">
      <c r="A296" s="1393"/>
      <c r="B296" s="1423" t="s">
        <v>352</v>
      </c>
      <c r="C296" s="1424"/>
      <c r="D296" s="185">
        <v>379</v>
      </c>
      <c r="E296" s="121">
        <v>202</v>
      </c>
      <c r="F296" s="1396"/>
      <c r="G296" s="620">
        <f>F294*'Меню '!$K$3</f>
        <v>0</v>
      </c>
      <c r="H296" s="288"/>
    </row>
    <row r="297" spans="1:8" ht="15">
      <c r="A297" s="1380" t="s">
        <v>346</v>
      </c>
      <c r="B297" s="570">
        <v>80000</v>
      </c>
      <c r="C297" s="571">
        <v>88000</v>
      </c>
      <c r="D297" s="547">
        <f>SUM(D298:D301)</f>
        <v>74947</v>
      </c>
      <c r="E297" s="547">
        <f>SUM(E298:E301)</f>
        <v>39865</v>
      </c>
      <c r="F297" s="1414">
        <f>E297*(1-F$4)</f>
        <v>39865</v>
      </c>
      <c r="G297" s="620">
        <f>F295*'Меню '!$K$3</f>
        <v>0</v>
      </c>
      <c r="H297" s="288"/>
    </row>
    <row r="298" spans="1:8" ht="15">
      <c r="A298" s="1381"/>
      <c r="B298" s="1415" t="s">
        <v>337</v>
      </c>
      <c r="C298" s="1416"/>
      <c r="D298" s="568">
        <v>21169</v>
      </c>
      <c r="E298" s="536">
        <v>11260</v>
      </c>
      <c r="F298" s="1414"/>
      <c r="G298" s="620">
        <f>F296*'Меню '!$K$3</f>
        <v>0</v>
      </c>
      <c r="H298" s="288"/>
    </row>
    <row r="299" spans="1:8" ht="15">
      <c r="A299" s="1381"/>
      <c r="B299" s="1417" t="s">
        <v>338</v>
      </c>
      <c r="C299" s="1418"/>
      <c r="D299" s="568">
        <v>26467</v>
      </c>
      <c r="E299" s="536">
        <v>14078</v>
      </c>
      <c r="F299" s="1414"/>
      <c r="G299" s="620">
        <f>F297*'Меню '!$K$3</f>
        <v>2790550</v>
      </c>
      <c r="H299" s="288"/>
    </row>
    <row r="300" spans="1:8" ht="15">
      <c r="A300" s="1381"/>
      <c r="B300" s="1417" t="s">
        <v>338</v>
      </c>
      <c r="C300" s="1418"/>
      <c r="D300" s="568">
        <v>26467</v>
      </c>
      <c r="E300" s="536">
        <v>14078</v>
      </c>
      <c r="F300" s="1414"/>
      <c r="G300" s="620">
        <f>F298*'Меню '!$K$3</f>
        <v>0</v>
      </c>
      <c r="H300" s="288"/>
    </row>
    <row r="301" spans="1:8" ht="15">
      <c r="A301" s="1381"/>
      <c r="B301" s="1425" t="s">
        <v>354</v>
      </c>
      <c r="C301" s="1426"/>
      <c r="D301" s="569">
        <v>844</v>
      </c>
      <c r="E301" s="551">
        <v>449</v>
      </c>
      <c r="F301" s="1414"/>
      <c r="G301" s="620">
        <f>F299*'Меню '!$K$3</f>
        <v>0</v>
      </c>
      <c r="H301" s="288"/>
    </row>
    <row r="302" spans="1:8" ht="15">
      <c r="A302" s="1392" t="s">
        <v>347</v>
      </c>
      <c r="B302" s="75">
        <v>85000</v>
      </c>
      <c r="C302" s="76">
        <v>95000</v>
      </c>
      <c r="D302" s="52">
        <f>SUM(D303:D306)</f>
        <v>80245</v>
      </c>
      <c r="E302" s="52">
        <f>SUM(E303:E306)</f>
        <v>42683</v>
      </c>
      <c r="F302" s="1399">
        <f>E302*(1-F$4)</f>
        <v>42683</v>
      </c>
      <c r="G302" s="620">
        <f>F300*'Меню '!$K$3</f>
        <v>0</v>
      </c>
      <c r="H302" s="288"/>
    </row>
    <row r="303" spans="1:8" ht="15">
      <c r="A303" s="1393"/>
      <c r="B303" s="1419" t="s">
        <v>338</v>
      </c>
      <c r="C303" s="1420"/>
      <c r="D303" s="78">
        <v>26467</v>
      </c>
      <c r="E303" s="114">
        <v>14078</v>
      </c>
      <c r="F303" s="1399"/>
      <c r="G303" s="620">
        <f>F301*'Меню '!$K$3</f>
        <v>0</v>
      </c>
      <c r="H303" s="288"/>
    </row>
    <row r="304" spans="1:8" ht="15">
      <c r="A304" s="1393"/>
      <c r="B304" s="1421" t="s">
        <v>338</v>
      </c>
      <c r="C304" s="1422"/>
      <c r="D304" s="78">
        <v>26467</v>
      </c>
      <c r="E304" s="114">
        <v>14078</v>
      </c>
      <c r="F304" s="1399"/>
      <c r="G304" s="620">
        <f>F302*'Меню '!$K$3</f>
        <v>2987810</v>
      </c>
      <c r="H304" s="288"/>
    </row>
    <row r="305" spans="1:8" ht="15">
      <c r="A305" s="1393"/>
      <c r="B305" s="1421" t="s">
        <v>338</v>
      </c>
      <c r="C305" s="1422"/>
      <c r="D305" s="78">
        <v>26467</v>
      </c>
      <c r="E305" s="114">
        <v>14078</v>
      </c>
      <c r="F305" s="1399"/>
      <c r="G305" s="620">
        <f>F303*'Меню '!$K$3</f>
        <v>0</v>
      </c>
      <c r="H305" s="288"/>
    </row>
    <row r="306" spans="1:8" ht="15">
      <c r="A306" s="1393"/>
      <c r="B306" s="1423" t="s">
        <v>354</v>
      </c>
      <c r="C306" s="1424"/>
      <c r="D306" s="185">
        <v>844</v>
      </c>
      <c r="E306" s="121">
        <v>449</v>
      </c>
      <c r="F306" s="1399"/>
      <c r="G306" s="620">
        <f>F304*'Меню '!$K$3</f>
        <v>0</v>
      </c>
      <c r="H306" s="288"/>
    </row>
    <row r="307" spans="1:8" ht="15">
      <c r="A307" s="1380" t="s">
        <v>348</v>
      </c>
      <c r="B307" s="570">
        <v>90000</v>
      </c>
      <c r="C307" s="571">
        <v>100000</v>
      </c>
      <c r="D307" s="547">
        <f>SUM(D308:D311)</f>
        <v>85535</v>
      </c>
      <c r="E307" s="547">
        <f>SUM(E308:E311)</f>
        <v>45497</v>
      </c>
      <c r="F307" s="1414">
        <f>E307*(1-F$4)</f>
        <v>45497</v>
      </c>
      <c r="G307" s="620">
        <f>F305*'Меню '!$K$3</f>
        <v>0</v>
      </c>
      <c r="H307" s="288"/>
    </row>
    <row r="308" spans="1:8" ht="15">
      <c r="A308" s="1381"/>
      <c r="B308" s="1415" t="s">
        <v>338</v>
      </c>
      <c r="C308" s="1416"/>
      <c r="D308" s="568">
        <v>26467</v>
      </c>
      <c r="E308" s="536">
        <v>14078</v>
      </c>
      <c r="F308" s="1414"/>
      <c r="G308" s="620">
        <f>F306*'Меню '!$K$3</f>
        <v>0</v>
      </c>
      <c r="H308" s="288"/>
    </row>
    <row r="309" spans="1:8" ht="15">
      <c r="A309" s="1381"/>
      <c r="B309" s="1417" t="s">
        <v>338</v>
      </c>
      <c r="C309" s="1418"/>
      <c r="D309" s="568">
        <v>26467</v>
      </c>
      <c r="E309" s="536">
        <v>14078</v>
      </c>
      <c r="F309" s="1414"/>
      <c r="G309" s="620">
        <f>F307*'Меню '!$K$3</f>
        <v>3184790</v>
      </c>
      <c r="H309" s="288"/>
    </row>
    <row r="310" spans="1:8" ht="15">
      <c r="A310" s="1381"/>
      <c r="B310" s="1417" t="s">
        <v>339</v>
      </c>
      <c r="C310" s="1418"/>
      <c r="D310" s="568">
        <v>31757</v>
      </c>
      <c r="E310" s="536">
        <v>16892</v>
      </c>
      <c r="F310" s="1414"/>
      <c r="G310" s="620">
        <f>F308*'Меню '!$K$3</f>
        <v>0</v>
      </c>
      <c r="H310" s="288"/>
    </row>
    <row r="311" spans="1:8" ht="15">
      <c r="A311" s="1381"/>
      <c r="B311" s="1425" t="s">
        <v>354</v>
      </c>
      <c r="C311" s="1426"/>
      <c r="D311" s="569">
        <v>844</v>
      </c>
      <c r="E311" s="551">
        <v>449</v>
      </c>
      <c r="F311" s="1414"/>
      <c r="G311" s="620">
        <f>F309*'Меню '!$K$3</f>
        <v>0</v>
      </c>
      <c r="H311" s="288"/>
    </row>
    <row r="312" spans="1:8" ht="15">
      <c r="A312" s="1392" t="s">
        <v>349</v>
      </c>
      <c r="B312" s="75">
        <v>96000</v>
      </c>
      <c r="C312" s="76">
        <v>108000</v>
      </c>
      <c r="D312" s="52">
        <f>SUM(D313:D316)</f>
        <v>90825</v>
      </c>
      <c r="E312" s="52">
        <f>SUM(E313:E316)</f>
        <v>48311</v>
      </c>
      <c r="F312" s="1399">
        <f>E312*(1-F$4)</f>
        <v>48311</v>
      </c>
      <c r="G312" s="620">
        <f>F310*'Меню '!$K$3</f>
        <v>0</v>
      </c>
      <c r="H312" s="288"/>
    </row>
    <row r="313" spans="1:8" ht="15">
      <c r="A313" s="1393"/>
      <c r="B313" s="1419" t="s">
        <v>338</v>
      </c>
      <c r="C313" s="1420"/>
      <c r="D313" s="78">
        <v>26467</v>
      </c>
      <c r="E313" s="114">
        <v>14078</v>
      </c>
      <c r="F313" s="1399"/>
      <c r="G313" s="620">
        <f>F311*'Меню '!$K$3</f>
        <v>0</v>
      </c>
      <c r="H313" s="288"/>
    </row>
    <row r="314" spans="1:8" ht="15">
      <c r="A314" s="1393"/>
      <c r="B314" s="1421" t="s">
        <v>339</v>
      </c>
      <c r="C314" s="1422"/>
      <c r="D314" s="78">
        <v>31757</v>
      </c>
      <c r="E314" s="114">
        <v>16892</v>
      </c>
      <c r="F314" s="1399"/>
      <c r="G314" s="620">
        <f>F312*'Меню '!$K$3</f>
        <v>3381770</v>
      </c>
      <c r="H314" s="288"/>
    </row>
    <row r="315" spans="1:8" ht="15">
      <c r="A315" s="1393"/>
      <c r="B315" s="1421" t="s">
        <v>339</v>
      </c>
      <c r="C315" s="1422"/>
      <c r="D315" s="78">
        <v>31757</v>
      </c>
      <c r="E315" s="114">
        <v>16892</v>
      </c>
      <c r="F315" s="1399"/>
      <c r="G315" s="620">
        <f>F313*'Меню '!$K$3</f>
        <v>0</v>
      </c>
      <c r="H315" s="288"/>
    </row>
    <row r="316" spans="1:8" ht="15">
      <c r="A316" s="1393"/>
      <c r="B316" s="1423" t="s">
        <v>354</v>
      </c>
      <c r="C316" s="1424"/>
      <c r="D316" s="185">
        <v>844</v>
      </c>
      <c r="E316" s="121">
        <v>449</v>
      </c>
      <c r="F316" s="1399"/>
      <c r="G316" s="620">
        <f>F314*'Меню '!$K$3</f>
        <v>0</v>
      </c>
      <c r="H316" s="288"/>
    </row>
    <row r="317" spans="1:8" ht="15">
      <c r="A317" s="1411" t="s">
        <v>350</v>
      </c>
      <c r="B317" s="570">
        <v>101000</v>
      </c>
      <c r="C317" s="571">
        <v>113000</v>
      </c>
      <c r="D317" s="547">
        <f>SUM(D318:D321)</f>
        <v>96115</v>
      </c>
      <c r="E317" s="547">
        <f>SUM(E318:E321)</f>
        <v>51125</v>
      </c>
      <c r="F317" s="1414">
        <f>E317*(1-F$4)</f>
        <v>51125</v>
      </c>
      <c r="G317" s="620">
        <f>F315*'Меню '!$K$3</f>
        <v>0</v>
      </c>
      <c r="H317" s="288"/>
    </row>
    <row r="318" spans="1:8" ht="15">
      <c r="A318" s="1412"/>
      <c r="B318" s="1415" t="s">
        <v>339</v>
      </c>
      <c r="C318" s="1416"/>
      <c r="D318" s="568">
        <v>31757</v>
      </c>
      <c r="E318" s="536">
        <v>16892</v>
      </c>
      <c r="F318" s="1414"/>
      <c r="G318" s="620">
        <f>F316*'Меню '!$K$3</f>
        <v>0</v>
      </c>
      <c r="H318" s="288"/>
    </row>
    <row r="319" spans="1:8" ht="15">
      <c r="A319" s="1412"/>
      <c r="B319" s="1417" t="s">
        <v>339</v>
      </c>
      <c r="C319" s="1418"/>
      <c r="D319" s="568">
        <v>31757</v>
      </c>
      <c r="E319" s="536">
        <v>16892</v>
      </c>
      <c r="F319" s="1414"/>
      <c r="G319" s="620">
        <f>F317*'Меню '!$K$3</f>
        <v>3578750</v>
      </c>
      <c r="H319" s="288"/>
    </row>
    <row r="320" spans="1:8" ht="15">
      <c r="A320" s="1412"/>
      <c r="B320" s="1417" t="s">
        <v>339</v>
      </c>
      <c r="C320" s="1418"/>
      <c r="D320" s="568">
        <v>31757</v>
      </c>
      <c r="E320" s="536">
        <v>16892</v>
      </c>
      <c r="F320" s="1414"/>
      <c r="G320" s="620">
        <f>F320*'Меню '!$K$3</f>
        <v>0</v>
      </c>
      <c r="H320" s="288"/>
    </row>
    <row r="321" spans="1:8" ht="15.75" thickBot="1">
      <c r="A321" s="1413"/>
      <c r="B321" s="1417" t="s">
        <v>354</v>
      </c>
      <c r="C321" s="1418"/>
      <c r="D321" s="539">
        <v>844</v>
      </c>
      <c r="E321" s="572">
        <v>449</v>
      </c>
      <c r="F321" s="1383"/>
      <c r="G321" s="620">
        <f>F321*'Меню '!$K$3</f>
        <v>0</v>
      </c>
      <c r="H321" s="288"/>
    </row>
    <row r="322" spans="1:8" ht="15" customHeight="1">
      <c r="A322" s="1325" t="s">
        <v>357</v>
      </c>
      <c r="B322" s="1326"/>
      <c r="C322" s="1326"/>
      <c r="D322" s="1326"/>
      <c r="E322" s="1326"/>
      <c r="F322" s="1327"/>
      <c r="G322" s="620">
        <f>F322*'Меню '!$K$3</f>
        <v>0</v>
      </c>
      <c r="H322" s="288"/>
    </row>
    <row r="323" spans="1:8" ht="14.25" customHeight="1" thickBot="1">
      <c r="A323" s="1328"/>
      <c r="B323" s="1329"/>
      <c r="C323" s="1329"/>
      <c r="D323" s="1329"/>
      <c r="E323" s="1329"/>
      <c r="F323" s="1330"/>
      <c r="G323" s="620">
        <f>F323*'Меню '!$K$3</f>
        <v>0</v>
      </c>
      <c r="H323" s="288"/>
    </row>
    <row r="324" spans="1:8" ht="15">
      <c r="A324" s="292" t="s">
        <v>718</v>
      </c>
      <c r="B324" s="252">
        <v>22400</v>
      </c>
      <c r="C324" s="253">
        <v>25000</v>
      </c>
      <c r="D324" s="226">
        <v>18326</v>
      </c>
      <c r="E324" s="254">
        <v>9748</v>
      </c>
      <c r="F324" s="220">
        <f aca="true" t="shared" si="3" ref="F324:F330">E324*(1-F$4)</f>
        <v>9748</v>
      </c>
      <c r="G324" s="620">
        <f>F324*'Меню '!$K$3</f>
        <v>682360</v>
      </c>
      <c r="H324" s="288"/>
    </row>
    <row r="325" spans="1:8" ht="15">
      <c r="A325" s="292" t="s">
        <v>713</v>
      </c>
      <c r="B325" s="131">
        <v>28000</v>
      </c>
      <c r="C325" s="132">
        <v>31500</v>
      </c>
      <c r="D325" s="57">
        <v>22906</v>
      </c>
      <c r="E325" s="133">
        <v>12184</v>
      </c>
      <c r="F325" s="146">
        <f t="shared" si="3"/>
        <v>12184</v>
      </c>
      <c r="G325" s="620">
        <f>F325*'Меню '!$K$3</f>
        <v>852880</v>
      </c>
      <c r="H325" s="288"/>
    </row>
    <row r="326" spans="1:8" ht="15">
      <c r="A326" s="292" t="s">
        <v>714</v>
      </c>
      <c r="B326" s="131">
        <v>33500</v>
      </c>
      <c r="C326" s="132">
        <v>37500</v>
      </c>
      <c r="D326" s="57">
        <v>27410</v>
      </c>
      <c r="E326" s="133">
        <v>14580</v>
      </c>
      <c r="F326" s="146">
        <f t="shared" si="3"/>
        <v>14580</v>
      </c>
      <c r="G326" s="620">
        <f>F326*'Меню '!$K$3</f>
        <v>1020600</v>
      </c>
      <c r="H326" s="288"/>
    </row>
    <row r="327" spans="1:8" ht="15">
      <c r="A327" s="292" t="s">
        <v>715</v>
      </c>
      <c r="B327" s="131">
        <v>40000</v>
      </c>
      <c r="C327" s="132">
        <v>45000</v>
      </c>
      <c r="D327" s="57">
        <v>32727</v>
      </c>
      <c r="E327" s="133">
        <v>17408</v>
      </c>
      <c r="F327" s="146">
        <f t="shared" si="3"/>
        <v>17408</v>
      </c>
      <c r="G327" s="620">
        <f>F327*'Меню '!$K$3</f>
        <v>1218560</v>
      </c>
      <c r="H327" s="288"/>
    </row>
    <row r="328" spans="1:8" ht="15">
      <c r="A328" s="292" t="s">
        <v>716</v>
      </c>
      <c r="B328" s="131">
        <v>45000</v>
      </c>
      <c r="C328" s="132">
        <v>50000</v>
      </c>
      <c r="D328" s="57">
        <v>36818</v>
      </c>
      <c r="E328" s="133">
        <v>19584</v>
      </c>
      <c r="F328" s="146">
        <f t="shared" si="3"/>
        <v>19584</v>
      </c>
      <c r="G328" s="620">
        <f>F328*'Меню '!$K$3</f>
        <v>1370880</v>
      </c>
      <c r="H328" s="288"/>
    </row>
    <row r="329" spans="1:8" ht="15">
      <c r="A329" s="292" t="s">
        <v>717</v>
      </c>
      <c r="B329" s="131">
        <v>50000</v>
      </c>
      <c r="C329" s="132">
        <v>56000</v>
      </c>
      <c r="D329" s="57">
        <v>42172</v>
      </c>
      <c r="E329" s="133">
        <v>22432</v>
      </c>
      <c r="F329" s="146">
        <f t="shared" si="3"/>
        <v>22432</v>
      </c>
      <c r="G329" s="620">
        <f>F329*'Меню '!$K$3</f>
        <v>1570240</v>
      </c>
      <c r="H329" s="288"/>
    </row>
    <row r="330" spans="1:8" ht="14.25">
      <c r="A330" s="1408" t="s">
        <v>331</v>
      </c>
      <c r="B330" s="573">
        <v>45000</v>
      </c>
      <c r="C330" s="574">
        <v>50000</v>
      </c>
      <c r="D330" s="547">
        <f>SUM(D331:D333)</f>
        <v>37244</v>
      </c>
      <c r="E330" s="547">
        <f>SUM(E331:E333)</f>
        <v>19811</v>
      </c>
      <c r="F330" s="1383">
        <f t="shared" si="3"/>
        <v>19811</v>
      </c>
      <c r="H330" s="288"/>
    </row>
    <row r="331" spans="1:8" ht="15">
      <c r="A331" s="1346"/>
      <c r="B331" s="1351" t="s">
        <v>718</v>
      </c>
      <c r="C331" s="1409"/>
      <c r="D331" s="575">
        <v>18326</v>
      </c>
      <c r="E331" s="576">
        <v>9748</v>
      </c>
      <c r="F331" s="1384"/>
      <c r="H331" s="288"/>
    </row>
    <row r="332" spans="1:8" ht="15">
      <c r="A332" s="1346"/>
      <c r="B332" s="1353" t="s">
        <v>718</v>
      </c>
      <c r="C332" s="1410"/>
      <c r="D332" s="575">
        <v>18326</v>
      </c>
      <c r="E332" s="576">
        <v>9748</v>
      </c>
      <c r="F332" s="1384"/>
      <c r="G332" s="620">
        <f>F330*'Меню '!$K$3</f>
        <v>1386770</v>
      </c>
      <c r="H332" s="288"/>
    </row>
    <row r="333" spans="1:8" ht="15">
      <c r="A333" s="1347"/>
      <c r="B333" s="1355" t="s">
        <v>302</v>
      </c>
      <c r="C333" s="1356"/>
      <c r="D333" s="550">
        <v>592</v>
      </c>
      <c r="E333" s="577">
        <v>315</v>
      </c>
      <c r="F333" s="1391"/>
      <c r="G333" s="620">
        <f>F331*'Меню '!$K$3</f>
        <v>0</v>
      </c>
      <c r="H333" s="288"/>
    </row>
    <row r="334" spans="1:8" ht="15">
      <c r="A334" s="1405" t="s">
        <v>332</v>
      </c>
      <c r="B334" s="125">
        <v>50000</v>
      </c>
      <c r="C334" s="126">
        <v>56000</v>
      </c>
      <c r="D334" s="52">
        <f>SUM(D335:D337)</f>
        <v>41824</v>
      </c>
      <c r="E334" s="52">
        <f>SUM(E335:E337)</f>
        <v>22247</v>
      </c>
      <c r="F334" s="1394">
        <f>E334*(1-F$4)</f>
        <v>22247</v>
      </c>
      <c r="G334" s="620">
        <f>F332*'Меню '!$K$3</f>
        <v>0</v>
      </c>
      <c r="H334" s="288"/>
    </row>
    <row r="335" spans="1:8" ht="15">
      <c r="A335" s="1358"/>
      <c r="B335" s="1376" t="s">
        <v>718</v>
      </c>
      <c r="C335" s="1406"/>
      <c r="D335" s="67">
        <v>18326</v>
      </c>
      <c r="E335" s="134">
        <v>9748</v>
      </c>
      <c r="F335" s="1395"/>
      <c r="G335" s="620">
        <f>F333*'Меню '!$K$3</f>
        <v>0</v>
      </c>
      <c r="H335" s="288"/>
    </row>
    <row r="336" spans="1:8" ht="15">
      <c r="A336" s="1358"/>
      <c r="B336" s="1378" t="s">
        <v>713</v>
      </c>
      <c r="C336" s="1407"/>
      <c r="D336" s="57">
        <v>22906</v>
      </c>
      <c r="E336" s="136">
        <v>12184</v>
      </c>
      <c r="F336" s="1395"/>
      <c r="G336" s="620">
        <f>F334*'Меню '!$K$3</f>
        <v>1557290</v>
      </c>
      <c r="H336" s="288"/>
    </row>
    <row r="337" spans="1:8" ht="15">
      <c r="A337" s="1404"/>
      <c r="B337" s="1397" t="s">
        <v>302</v>
      </c>
      <c r="C337" s="1398"/>
      <c r="D337" s="550">
        <v>592</v>
      </c>
      <c r="E337" s="577">
        <v>315</v>
      </c>
      <c r="F337" s="1396"/>
      <c r="G337" s="620">
        <f>F335*'Меню '!$K$3</f>
        <v>0</v>
      </c>
      <c r="H337" s="288"/>
    </row>
    <row r="338" spans="1:8" ht="15">
      <c r="A338" s="1408" t="s">
        <v>237</v>
      </c>
      <c r="B338" s="545">
        <v>56000</v>
      </c>
      <c r="C338" s="546">
        <v>63000</v>
      </c>
      <c r="D338" s="547">
        <f>SUM(D339:D341)</f>
        <v>46706</v>
      </c>
      <c r="E338" s="547">
        <f>SUM(E339:E341)</f>
        <v>24844</v>
      </c>
      <c r="F338" s="1383">
        <f>E338*(1-F$4)</f>
        <v>24844</v>
      </c>
      <c r="G338" s="620">
        <f>F336*'Меню '!$K$3</f>
        <v>0</v>
      </c>
      <c r="H338" s="288"/>
    </row>
    <row r="339" spans="1:8" ht="15">
      <c r="A339" s="1346"/>
      <c r="B339" s="1351" t="s">
        <v>713</v>
      </c>
      <c r="C339" s="1409"/>
      <c r="D339" s="578">
        <v>22906</v>
      </c>
      <c r="E339" s="579">
        <v>12184</v>
      </c>
      <c r="F339" s="1384"/>
      <c r="G339" s="620">
        <f>F337*'Меню '!$K$3</f>
        <v>0</v>
      </c>
      <c r="H339" s="288"/>
    </row>
    <row r="340" spans="1:8" ht="15">
      <c r="A340" s="1346"/>
      <c r="B340" s="1353" t="s">
        <v>713</v>
      </c>
      <c r="C340" s="1410"/>
      <c r="D340" s="578">
        <v>22906</v>
      </c>
      <c r="E340" s="579">
        <v>12184</v>
      </c>
      <c r="F340" s="1384"/>
      <c r="G340" s="620">
        <f>F338*'Меню '!$K$3</f>
        <v>1739080</v>
      </c>
      <c r="H340" s="288"/>
    </row>
    <row r="341" spans="1:8" ht="15">
      <c r="A341" s="1347"/>
      <c r="B341" s="1355" t="s">
        <v>302</v>
      </c>
      <c r="C341" s="1356"/>
      <c r="D341" s="550">
        <v>894</v>
      </c>
      <c r="E341" s="577">
        <v>476</v>
      </c>
      <c r="F341" s="1391"/>
      <c r="G341" s="620">
        <f>F339*'Меню '!$K$3</f>
        <v>0</v>
      </c>
      <c r="H341" s="288"/>
    </row>
    <row r="342" spans="1:8" ht="15">
      <c r="A342" s="1405" t="s">
        <v>238</v>
      </c>
      <c r="B342" s="125">
        <v>56000</v>
      </c>
      <c r="C342" s="126">
        <v>63000</v>
      </c>
      <c r="D342" s="52">
        <f>SUM(D343:D345)</f>
        <v>46328</v>
      </c>
      <c r="E342" s="52">
        <f>SUM(E343:E345)</f>
        <v>24643</v>
      </c>
      <c r="F342" s="1394">
        <f>E342*(1-F$4)</f>
        <v>24643</v>
      </c>
      <c r="G342" s="620">
        <f>F340*'Меню '!$K$3</f>
        <v>0</v>
      </c>
      <c r="H342" s="288"/>
    </row>
    <row r="343" spans="1:8" ht="15">
      <c r="A343" s="1358"/>
      <c r="B343" s="1376" t="s">
        <v>718</v>
      </c>
      <c r="C343" s="1406"/>
      <c r="D343" s="67">
        <v>18326</v>
      </c>
      <c r="E343" s="134">
        <v>9748</v>
      </c>
      <c r="F343" s="1395"/>
      <c r="G343" s="620">
        <f>F341*'Меню '!$K$3</f>
        <v>0</v>
      </c>
      <c r="H343" s="288"/>
    </row>
    <row r="344" spans="1:8" ht="15">
      <c r="A344" s="1358"/>
      <c r="B344" s="1378" t="s">
        <v>714</v>
      </c>
      <c r="C344" s="1407"/>
      <c r="D344" s="57">
        <v>27410</v>
      </c>
      <c r="E344" s="136">
        <v>14580</v>
      </c>
      <c r="F344" s="1395"/>
      <c r="G344" s="620">
        <f>F342*'Меню '!$K$3</f>
        <v>1725010</v>
      </c>
      <c r="H344" s="288"/>
    </row>
    <row r="345" spans="1:8" ht="15">
      <c r="A345" s="1404"/>
      <c r="B345" s="1397" t="s">
        <v>302</v>
      </c>
      <c r="C345" s="1398"/>
      <c r="D345" s="550">
        <v>592</v>
      </c>
      <c r="E345" s="577">
        <v>315</v>
      </c>
      <c r="F345" s="1396"/>
      <c r="G345" s="620">
        <f>F343*'Меню '!$K$3</f>
        <v>0</v>
      </c>
      <c r="H345" s="288"/>
    </row>
    <row r="346" spans="1:8" ht="15">
      <c r="A346" s="1408" t="s">
        <v>239</v>
      </c>
      <c r="B346" s="545">
        <v>63000</v>
      </c>
      <c r="C346" s="546">
        <v>69000</v>
      </c>
      <c r="D346" s="547">
        <f>SUM(D347:D349)</f>
        <v>51210</v>
      </c>
      <c r="E346" s="547">
        <f>SUM(E347:E349)</f>
        <v>27240</v>
      </c>
      <c r="F346" s="1383">
        <f>E346*(1-F$4)</f>
        <v>27240</v>
      </c>
      <c r="G346" s="620">
        <f>F344*'Меню '!$K$3</f>
        <v>0</v>
      </c>
      <c r="H346" s="288"/>
    </row>
    <row r="347" spans="1:8" ht="15">
      <c r="A347" s="1346"/>
      <c r="B347" s="1351" t="s">
        <v>713</v>
      </c>
      <c r="C347" s="1409"/>
      <c r="D347" s="578">
        <v>22906</v>
      </c>
      <c r="E347" s="579">
        <v>12184</v>
      </c>
      <c r="F347" s="1384"/>
      <c r="G347" s="620">
        <f>F345*'Меню '!$K$3</f>
        <v>0</v>
      </c>
      <c r="H347" s="288"/>
    </row>
    <row r="348" spans="1:8" ht="15">
      <c r="A348" s="1346"/>
      <c r="B348" s="1353" t="s">
        <v>714</v>
      </c>
      <c r="C348" s="1410"/>
      <c r="D348" s="578">
        <v>27410</v>
      </c>
      <c r="E348" s="579">
        <v>14580</v>
      </c>
      <c r="F348" s="1384"/>
      <c r="G348" s="620">
        <f>F346*'Меню '!$K$3</f>
        <v>1906800</v>
      </c>
      <c r="H348" s="288"/>
    </row>
    <row r="349" spans="1:8" ht="15">
      <c r="A349" s="1347"/>
      <c r="B349" s="1355" t="s">
        <v>302</v>
      </c>
      <c r="C349" s="1356"/>
      <c r="D349" s="550">
        <v>894</v>
      </c>
      <c r="E349" s="577">
        <v>476</v>
      </c>
      <c r="F349" s="1391"/>
      <c r="G349" s="620">
        <f>F347*'Меню '!$K$3</f>
        <v>0</v>
      </c>
      <c r="H349" s="288"/>
    </row>
    <row r="350" spans="1:8" ht="15">
      <c r="A350" s="1405" t="s">
        <v>240</v>
      </c>
      <c r="B350" s="125">
        <v>69000</v>
      </c>
      <c r="C350" s="126">
        <v>76500</v>
      </c>
      <c r="D350" s="52">
        <f>SUM(D351:D353)</f>
        <v>55412</v>
      </c>
      <c r="E350" s="52">
        <f>SUM(E351:E353)</f>
        <v>29475</v>
      </c>
      <c r="F350" s="1394">
        <f>E350*(1-F$4)</f>
        <v>29475</v>
      </c>
      <c r="G350" s="620">
        <f>F348*'Меню '!$K$3</f>
        <v>0</v>
      </c>
      <c r="H350" s="288"/>
    </row>
    <row r="351" spans="1:8" ht="15">
      <c r="A351" s="1358"/>
      <c r="B351" s="1376" t="s">
        <v>714</v>
      </c>
      <c r="C351" s="1406"/>
      <c r="D351" s="57">
        <v>27410</v>
      </c>
      <c r="E351" s="136">
        <v>14580</v>
      </c>
      <c r="F351" s="1395"/>
      <c r="G351" s="620">
        <f>F349*'Меню '!$K$3</f>
        <v>0</v>
      </c>
      <c r="H351" s="288"/>
    </row>
    <row r="352" spans="1:8" ht="15">
      <c r="A352" s="1358"/>
      <c r="B352" s="1378" t="s">
        <v>714</v>
      </c>
      <c r="C352" s="1407"/>
      <c r="D352" s="57">
        <v>27410</v>
      </c>
      <c r="E352" s="136">
        <v>14580</v>
      </c>
      <c r="F352" s="1395"/>
      <c r="G352" s="620">
        <f>F350*'Меню '!$K$3</f>
        <v>2063250</v>
      </c>
      <c r="H352" s="288"/>
    </row>
    <row r="353" spans="1:8" ht="15">
      <c r="A353" s="1404"/>
      <c r="B353" s="1397" t="s">
        <v>302</v>
      </c>
      <c r="C353" s="1398"/>
      <c r="D353" s="550">
        <v>592</v>
      </c>
      <c r="E353" s="577">
        <v>315</v>
      </c>
      <c r="F353" s="1396"/>
      <c r="G353" s="620">
        <f>F351*'Меню '!$K$3</f>
        <v>0</v>
      </c>
      <c r="H353" s="288"/>
    </row>
    <row r="354" spans="1:8" ht="15">
      <c r="A354" s="1345" t="s">
        <v>241</v>
      </c>
      <c r="B354" s="545">
        <v>69000</v>
      </c>
      <c r="C354" s="546">
        <v>76500</v>
      </c>
      <c r="D354" s="547">
        <f>SUM(D355:D357)</f>
        <v>56225</v>
      </c>
      <c r="E354" s="547">
        <f>SUM(E355:E357)</f>
        <v>29907</v>
      </c>
      <c r="F354" s="1383">
        <f>E354*(1-F$4)</f>
        <v>29907</v>
      </c>
      <c r="G354" s="620">
        <f>F352*'Меню '!$K$3</f>
        <v>0</v>
      </c>
      <c r="H354" s="288"/>
    </row>
    <row r="355" spans="1:8" ht="15">
      <c r="A355" s="1346"/>
      <c r="B355" s="1351" t="s">
        <v>713</v>
      </c>
      <c r="C355" s="1352"/>
      <c r="D355" s="578">
        <v>22906</v>
      </c>
      <c r="E355" s="580">
        <v>12184</v>
      </c>
      <c r="F355" s="1384"/>
      <c r="G355" s="620">
        <f>F353*'Меню '!$K$3</f>
        <v>0</v>
      </c>
      <c r="H355" s="288"/>
    </row>
    <row r="356" spans="1:8" ht="15">
      <c r="A356" s="1346"/>
      <c r="B356" s="1353" t="s">
        <v>719</v>
      </c>
      <c r="C356" s="1354"/>
      <c r="D356" s="578">
        <v>32727</v>
      </c>
      <c r="E356" s="580">
        <v>17408</v>
      </c>
      <c r="F356" s="1384"/>
      <c r="G356" s="620">
        <f>F354*'Меню '!$K$3</f>
        <v>2093490</v>
      </c>
      <c r="H356" s="288"/>
    </row>
    <row r="357" spans="1:8" ht="15">
      <c r="A357" s="1347"/>
      <c r="B357" s="1355" t="s">
        <v>302</v>
      </c>
      <c r="C357" s="1356"/>
      <c r="D357" s="550">
        <v>592</v>
      </c>
      <c r="E357" s="577">
        <v>315</v>
      </c>
      <c r="F357" s="1391"/>
      <c r="G357" s="620">
        <f>F355*'Меню '!$K$3</f>
        <v>0</v>
      </c>
      <c r="H357" s="288"/>
    </row>
    <row r="358" spans="1:8" ht="15">
      <c r="A358" s="1357" t="s">
        <v>242</v>
      </c>
      <c r="B358" s="125">
        <v>73000</v>
      </c>
      <c r="C358" s="126">
        <v>81500</v>
      </c>
      <c r="D358" s="52">
        <f>SUM(D359:D361)</f>
        <v>60729</v>
      </c>
      <c r="E358" s="52">
        <f>SUM(E359:E361)</f>
        <v>32303</v>
      </c>
      <c r="F358" s="1394">
        <f>E358*(1-F$4)</f>
        <v>32303</v>
      </c>
      <c r="G358" s="620">
        <f>F356*'Меню '!$K$3</f>
        <v>0</v>
      </c>
      <c r="H358" s="288"/>
    </row>
    <row r="359" spans="1:8" ht="15">
      <c r="A359" s="1358"/>
      <c r="B359" s="1376" t="s">
        <v>714</v>
      </c>
      <c r="C359" s="1377"/>
      <c r="D359" s="57">
        <v>27410</v>
      </c>
      <c r="E359" s="133">
        <v>14580</v>
      </c>
      <c r="F359" s="1395"/>
      <c r="G359" s="620">
        <f>F357*'Меню '!$K$3</f>
        <v>0</v>
      </c>
      <c r="H359" s="288"/>
    </row>
    <row r="360" spans="1:8" ht="15">
      <c r="A360" s="1358"/>
      <c r="B360" s="1378" t="s">
        <v>719</v>
      </c>
      <c r="C360" s="1379"/>
      <c r="D360" s="57">
        <v>32727</v>
      </c>
      <c r="E360" s="133">
        <v>17408</v>
      </c>
      <c r="F360" s="1395"/>
      <c r="G360" s="620">
        <f>F358*'Меню '!$K$3</f>
        <v>2261210</v>
      </c>
      <c r="H360" s="288"/>
    </row>
    <row r="361" spans="1:8" ht="15">
      <c r="A361" s="1404"/>
      <c r="B361" s="1397" t="s">
        <v>302</v>
      </c>
      <c r="C361" s="1398"/>
      <c r="D361" s="550">
        <v>592</v>
      </c>
      <c r="E361" s="577">
        <v>315</v>
      </c>
      <c r="F361" s="1396"/>
      <c r="G361" s="620">
        <f>F359*'Меню '!$K$3</f>
        <v>0</v>
      </c>
      <c r="H361" s="288"/>
    </row>
    <row r="362" spans="1:8" ht="15">
      <c r="A362" s="1345" t="s">
        <v>243</v>
      </c>
      <c r="B362" s="545">
        <v>80000</v>
      </c>
      <c r="C362" s="546">
        <v>88000</v>
      </c>
      <c r="D362" s="547">
        <f>SUM(D363:D365)</f>
        <v>64898</v>
      </c>
      <c r="E362" s="547">
        <f>SUM(E363:E365)</f>
        <v>34520</v>
      </c>
      <c r="F362" s="1383">
        <f>E362*(1-F$4)</f>
        <v>34520</v>
      </c>
      <c r="G362" s="620">
        <f>F360*'Меню '!$K$3</f>
        <v>0</v>
      </c>
      <c r="H362" s="288"/>
    </row>
    <row r="363" spans="1:8" ht="15">
      <c r="A363" s="1346"/>
      <c r="B363" s="1351" t="s">
        <v>714</v>
      </c>
      <c r="C363" s="1352"/>
      <c r="D363" s="578">
        <v>27410</v>
      </c>
      <c r="E363" s="580">
        <v>14580</v>
      </c>
      <c r="F363" s="1384"/>
      <c r="G363" s="620">
        <f>F361*'Меню '!$K$3</f>
        <v>0</v>
      </c>
      <c r="H363" s="288"/>
    </row>
    <row r="364" spans="1:8" ht="15">
      <c r="A364" s="1346"/>
      <c r="B364" s="1353" t="s">
        <v>716</v>
      </c>
      <c r="C364" s="1354"/>
      <c r="D364" s="578">
        <v>36818</v>
      </c>
      <c r="E364" s="580">
        <v>19584</v>
      </c>
      <c r="F364" s="1384"/>
      <c r="G364" s="620">
        <f>F362*'Меню '!$K$3</f>
        <v>2416400</v>
      </c>
      <c r="H364" s="288"/>
    </row>
    <row r="365" spans="1:8" ht="15">
      <c r="A365" s="1347"/>
      <c r="B365" s="1355" t="s">
        <v>244</v>
      </c>
      <c r="C365" s="1356"/>
      <c r="D365" s="550">
        <v>670</v>
      </c>
      <c r="E365" s="577">
        <v>356</v>
      </c>
      <c r="F365" s="1391"/>
      <c r="G365" s="620">
        <f>F363*'Меню '!$K$3</f>
        <v>0</v>
      </c>
      <c r="H365" s="288"/>
    </row>
    <row r="366" spans="1:8" ht="15">
      <c r="A366" s="1357" t="s">
        <v>245</v>
      </c>
      <c r="B366" s="125">
        <v>80000</v>
      </c>
      <c r="C366" s="126">
        <v>88000</v>
      </c>
      <c r="D366" s="52">
        <f>SUM(D367:D369)</f>
        <v>66124</v>
      </c>
      <c r="E366" s="52">
        <f>SUM(E367:E369)</f>
        <v>35172</v>
      </c>
      <c r="F366" s="1394">
        <f>E366*(1-F$4)</f>
        <v>35172</v>
      </c>
      <c r="G366" s="620">
        <f>F364*'Меню '!$K$3</f>
        <v>0</v>
      </c>
      <c r="H366" s="288"/>
    </row>
    <row r="367" spans="1:8" ht="15">
      <c r="A367" s="1358"/>
      <c r="B367" s="1376" t="s">
        <v>719</v>
      </c>
      <c r="C367" s="1377"/>
      <c r="D367" s="57">
        <v>32727</v>
      </c>
      <c r="E367" s="133">
        <v>17408</v>
      </c>
      <c r="F367" s="1395"/>
      <c r="G367" s="620">
        <f>F365*'Меню '!$K$3</f>
        <v>0</v>
      </c>
      <c r="H367" s="288"/>
    </row>
    <row r="368" spans="1:8" ht="15">
      <c r="A368" s="1358"/>
      <c r="B368" s="1378" t="s">
        <v>719</v>
      </c>
      <c r="C368" s="1379"/>
      <c r="D368" s="57">
        <v>32727</v>
      </c>
      <c r="E368" s="133">
        <v>17408</v>
      </c>
      <c r="F368" s="1395"/>
      <c r="G368" s="620">
        <f>F366*'Меню '!$K$3</f>
        <v>2462040</v>
      </c>
      <c r="H368" s="288"/>
    </row>
    <row r="369" spans="1:8" ht="15">
      <c r="A369" s="1404"/>
      <c r="B369" s="1397" t="s">
        <v>647</v>
      </c>
      <c r="C369" s="1398"/>
      <c r="D369" s="550">
        <v>670</v>
      </c>
      <c r="E369" s="577">
        <v>356</v>
      </c>
      <c r="F369" s="1396"/>
      <c r="G369" s="620">
        <f>F367*'Меню '!$K$3</f>
        <v>0</v>
      </c>
      <c r="H369" s="288"/>
    </row>
    <row r="370" spans="1:8" ht="15">
      <c r="A370" s="1345" t="s">
        <v>246</v>
      </c>
      <c r="B370" s="545">
        <v>85000</v>
      </c>
      <c r="C370" s="546">
        <v>95000</v>
      </c>
      <c r="D370" s="547">
        <f>SUM(D371:D373)</f>
        <v>70215</v>
      </c>
      <c r="E370" s="547">
        <f>SUM(E371:E373)</f>
        <v>37348</v>
      </c>
      <c r="F370" s="1383">
        <f>E370*(1-F$4)</f>
        <v>37348</v>
      </c>
      <c r="G370" s="620">
        <f>F368*'Меню '!$K$3</f>
        <v>0</v>
      </c>
      <c r="H370" s="288"/>
    </row>
    <row r="371" spans="1:8" ht="15">
      <c r="A371" s="1346"/>
      <c r="B371" s="1351" t="s">
        <v>719</v>
      </c>
      <c r="C371" s="1352"/>
      <c r="D371" s="578">
        <v>32727</v>
      </c>
      <c r="E371" s="580">
        <v>17408</v>
      </c>
      <c r="F371" s="1384"/>
      <c r="G371" s="620">
        <f>F369*'Меню '!$K$3</f>
        <v>0</v>
      </c>
      <c r="H371" s="288"/>
    </row>
    <row r="372" spans="1:8" ht="15">
      <c r="A372" s="1346"/>
      <c r="B372" s="1353" t="s">
        <v>716</v>
      </c>
      <c r="C372" s="1354"/>
      <c r="D372" s="578">
        <v>36818</v>
      </c>
      <c r="E372" s="580">
        <v>19584</v>
      </c>
      <c r="F372" s="1384"/>
      <c r="G372" s="620">
        <f>F370*'Меню '!$K$3</f>
        <v>2614360</v>
      </c>
      <c r="H372" s="288"/>
    </row>
    <row r="373" spans="1:8" ht="15">
      <c r="A373" s="1347"/>
      <c r="B373" s="1355" t="s">
        <v>647</v>
      </c>
      <c r="C373" s="1356"/>
      <c r="D373" s="550">
        <v>670</v>
      </c>
      <c r="E373" s="577">
        <v>356</v>
      </c>
      <c r="F373" s="1391"/>
      <c r="G373" s="620">
        <f>F371*'Меню '!$K$3</f>
        <v>0</v>
      </c>
      <c r="H373" s="288"/>
    </row>
    <row r="374" spans="1:8" ht="15">
      <c r="A374" s="1357" t="s">
        <v>247</v>
      </c>
      <c r="B374" s="125">
        <v>90000</v>
      </c>
      <c r="C374" s="126">
        <v>100000</v>
      </c>
      <c r="D374" s="52">
        <f>SUM(D375:D377)</f>
        <v>74306</v>
      </c>
      <c r="E374" s="52">
        <f>SUM(E375:E377)</f>
        <v>39524</v>
      </c>
      <c r="F374" s="1394">
        <f>E374*(1-F$4)</f>
        <v>39524</v>
      </c>
      <c r="G374" s="620">
        <f>F372*'Меню '!$K$3</f>
        <v>0</v>
      </c>
      <c r="H374" s="288"/>
    </row>
    <row r="375" spans="1:8" ht="15">
      <c r="A375" s="1358"/>
      <c r="B375" s="1376" t="s">
        <v>716</v>
      </c>
      <c r="C375" s="1377"/>
      <c r="D375" s="57">
        <v>36818</v>
      </c>
      <c r="E375" s="133">
        <v>19584</v>
      </c>
      <c r="F375" s="1395"/>
      <c r="G375" s="620">
        <f>F373*'Меню '!$K$3</f>
        <v>0</v>
      </c>
      <c r="H375" s="288"/>
    </row>
    <row r="376" spans="1:8" ht="15">
      <c r="A376" s="1358"/>
      <c r="B376" s="1378" t="s">
        <v>716</v>
      </c>
      <c r="C376" s="1379"/>
      <c r="D376" s="57">
        <v>36818</v>
      </c>
      <c r="E376" s="133">
        <v>19584</v>
      </c>
      <c r="F376" s="1395"/>
      <c r="G376" s="620">
        <f>F374*'Меню '!$K$3</f>
        <v>2766680</v>
      </c>
      <c r="H376" s="288"/>
    </row>
    <row r="377" spans="1:8" ht="15">
      <c r="A377" s="1404"/>
      <c r="B377" s="1397" t="s">
        <v>647</v>
      </c>
      <c r="C377" s="1398"/>
      <c r="D377" s="550">
        <v>670</v>
      </c>
      <c r="E377" s="577">
        <v>356</v>
      </c>
      <c r="F377" s="1396"/>
      <c r="G377" s="620">
        <f>F375*'Меню '!$K$3</f>
        <v>0</v>
      </c>
      <c r="H377" s="288"/>
    </row>
    <row r="378" spans="1:8" ht="15">
      <c r="A378" s="1345" t="s">
        <v>248</v>
      </c>
      <c r="B378" s="545">
        <v>90000</v>
      </c>
      <c r="C378" s="546">
        <v>100000</v>
      </c>
      <c r="D378" s="547">
        <f>SUM(D379:D381)</f>
        <v>75910</v>
      </c>
      <c r="E378" s="547">
        <f>SUM(E379:E381)</f>
        <v>40378</v>
      </c>
      <c r="F378" s="1383">
        <f>E378*(1-F$4)</f>
        <v>40378</v>
      </c>
      <c r="G378" s="620">
        <f>F376*'Меню '!$K$3</f>
        <v>0</v>
      </c>
      <c r="H378" s="288"/>
    </row>
    <row r="379" spans="1:8" ht="15">
      <c r="A379" s="1346"/>
      <c r="B379" s="1351" t="s">
        <v>719</v>
      </c>
      <c r="C379" s="1352"/>
      <c r="D379" s="578">
        <v>32727</v>
      </c>
      <c r="E379" s="580">
        <v>17408</v>
      </c>
      <c r="F379" s="1384"/>
      <c r="G379" s="620">
        <f>F377*'Меню '!$K$3</f>
        <v>0</v>
      </c>
      <c r="H379" s="288"/>
    </row>
    <row r="380" spans="1:8" ht="15">
      <c r="A380" s="1346"/>
      <c r="B380" s="1353" t="s">
        <v>717</v>
      </c>
      <c r="C380" s="1354"/>
      <c r="D380" s="578">
        <v>42172</v>
      </c>
      <c r="E380" s="580">
        <v>22432</v>
      </c>
      <c r="F380" s="1384"/>
      <c r="G380" s="620">
        <f>F378*'Меню '!$K$3</f>
        <v>2826460</v>
      </c>
      <c r="H380" s="288"/>
    </row>
    <row r="381" spans="1:8" ht="15">
      <c r="A381" s="1347"/>
      <c r="B381" s="1355" t="s">
        <v>249</v>
      </c>
      <c r="C381" s="1356"/>
      <c r="D381" s="550">
        <v>1011</v>
      </c>
      <c r="E381" s="577">
        <v>538</v>
      </c>
      <c r="F381" s="1391"/>
      <c r="G381" s="620">
        <f>F379*'Меню '!$K$3</f>
        <v>0</v>
      </c>
      <c r="H381" s="288"/>
    </row>
    <row r="382" spans="1:8" ht="15">
      <c r="A382" s="1357" t="s">
        <v>250</v>
      </c>
      <c r="B382" s="125">
        <v>90000</v>
      </c>
      <c r="C382" s="126">
        <v>100000</v>
      </c>
      <c r="D382" s="52">
        <f>SUM(D383:D385)</f>
        <v>80083</v>
      </c>
      <c r="E382" s="52">
        <f>SUM(E383:E385)</f>
        <v>42598</v>
      </c>
      <c r="F382" s="1394">
        <f>E382*(1-F$4)</f>
        <v>42598</v>
      </c>
      <c r="G382" s="620">
        <f>F380*'Меню '!$K$3</f>
        <v>0</v>
      </c>
      <c r="H382" s="288"/>
    </row>
    <row r="383" spans="1:8" ht="15">
      <c r="A383" s="1358"/>
      <c r="B383" s="1376" t="s">
        <v>716</v>
      </c>
      <c r="C383" s="1377"/>
      <c r="D383" s="57">
        <v>36818</v>
      </c>
      <c r="E383" s="133">
        <v>19584</v>
      </c>
      <c r="F383" s="1395"/>
      <c r="G383" s="620">
        <f>F381*'Меню '!$K$3</f>
        <v>0</v>
      </c>
      <c r="H383" s="288"/>
    </row>
    <row r="384" spans="1:8" ht="15">
      <c r="A384" s="1358"/>
      <c r="B384" s="1378" t="s">
        <v>717</v>
      </c>
      <c r="C384" s="1379"/>
      <c r="D384" s="57">
        <v>42172</v>
      </c>
      <c r="E384" s="133">
        <v>22432</v>
      </c>
      <c r="F384" s="1395"/>
      <c r="G384" s="620">
        <f>F382*'Меню '!$K$3</f>
        <v>2981860</v>
      </c>
      <c r="H384" s="288"/>
    </row>
    <row r="385" spans="1:8" ht="15">
      <c r="A385" s="1404"/>
      <c r="B385" s="1397" t="s">
        <v>251</v>
      </c>
      <c r="C385" s="1398"/>
      <c r="D385" s="92">
        <v>1093</v>
      </c>
      <c r="E385" s="135">
        <v>582</v>
      </c>
      <c r="F385" s="1396"/>
      <c r="G385" s="620">
        <f>F383*'Меню '!$K$3</f>
        <v>0</v>
      </c>
      <c r="H385" s="288"/>
    </row>
    <row r="386" spans="1:8" ht="15">
      <c r="A386" s="1345" t="s">
        <v>252</v>
      </c>
      <c r="B386" s="545">
        <v>90000</v>
      </c>
      <c r="C386" s="546">
        <v>100000</v>
      </c>
      <c r="D386" s="547">
        <f>SUM(D387:D389)</f>
        <v>85437</v>
      </c>
      <c r="E386" s="547">
        <f>SUM(E387:E389)</f>
        <v>45446</v>
      </c>
      <c r="F386" s="1383">
        <f>E386*(1-F$4)</f>
        <v>45446</v>
      </c>
      <c r="G386" s="620">
        <f>F384*'Меню '!$K$3</f>
        <v>0</v>
      </c>
      <c r="H386" s="288"/>
    </row>
    <row r="387" spans="1:8" ht="15">
      <c r="A387" s="1346"/>
      <c r="B387" s="1351" t="s">
        <v>717</v>
      </c>
      <c r="C387" s="1352"/>
      <c r="D387" s="578">
        <v>42172</v>
      </c>
      <c r="E387" s="580">
        <v>22432</v>
      </c>
      <c r="F387" s="1384"/>
      <c r="G387" s="620">
        <f>F385*'Меню '!$K$3</f>
        <v>0</v>
      </c>
      <c r="H387" s="288"/>
    </row>
    <row r="388" spans="1:8" ht="15">
      <c r="A388" s="1346"/>
      <c r="B388" s="1353" t="s">
        <v>717</v>
      </c>
      <c r="C388" s="1354"/>
      <c r="D388" s="578">
        <v>42172</v>
      </c>
      <c r="E388" s="580">
        <v>22432</v>
      </c>
      <c r="F388" s="1384"/>
      <c r="G388" s="620">
        <f>F386*'Меню '!$K$3</f>
        <v>3181220</v>
      </c>
      <c r="H388" s="288"/>
    </row>
    <row r="389" spans="1:8" ht="15.75" thickBot="1">
      <c r="A389" s="1346"/>
      <c r="B389" s="1353" t="s">
        <v>251</v>
      </c>
      <c r="C389" s="1354"/>
      <c r="D389" s="555">
        <v>1093</v>
      </c>
      <c r="E389" s="565">
        <v>582</v>
      </c>
      <c r="F389" s="1384"/>
      <c r="G389" s="620">
        <f>F389*'Меню '!$K$3</f>
        <v>0</v>
      </c>
      <c r="H389" s="288"/>
    </row>
    <row r="390" spans="1:8" ht="14.25" customHeight="1">
      <c r="A390" s="1325" t="s">
        <v>358</v>
      </c>
      <c r="B390" s="1326"/>
      <c r="C390" s="1326"/>
      <c r="D390" s="1326"/>
      <c r="E390" s="1326"/>
      <c r="F390" s="1327"/>
      <c r="G390" s="620">
        <f>F390*'Меню '!$K$3</f>
        <v>0</v>
      </c>
      <c r="H390" s="288"/>
    </row>
    <row r="391" spans="1:8" ht="14.25" customHeight="1" thickBot="1">
      <c r="A391" s="1328"/>
      <c r="B391" s="1329"/>
      <c r="C391" s="1329"/>
      <c r="D391" s="1329"/>
      <c r="E391" s="1329"/>
      <c r="F391" s="1330"/>
      <c r="G391" s="620">
        <f>F391*'Меню '!$K$3</f>
        <v>0</v>
      </c>
      <c r="H391" s="288"/>
    </row>
    <row r="392" spans="1:8" ht="15">
      <c r="A392" s="265" t="s">
        <v>253</v>
      </c>
      <c r="B392" s="252">
        <v>22400</v>
      </c>
      <c r="C392" s="253">
        <v>25000</v>
      </c>
      <c r="D392" s="255">
        <v>29580</v>
      </c>
      <c r="E392" s="254">
        <v>15734</v>
      </c>
      <c r="F392" s="220">
        <f>E392*(1-F$4)</f>
        <v>15734</v>
      </c>
      <c r="G392" s="620">
        <f>F392*'Меню '!$K$3</f>
        <v>1101380</v>
      </c>
      <c r="H392" s="288"/>
    </row>
    <row r="393" spans="1:8" ht="15">
      <c r="A393" s="266" t="s">
        <v>254</v>
      </c>
      <c r="B393" s="131">
        <v>28000</v>
      </c>
      <c r="C393" s="132">
        <v>31500</v>
      </c>
      <c r="D393" s="58">
        <v>32520</v>
      </c>
      <c r="E393" s="133">
        <v>17298</v>
      </c>
      <c r="F393" s="146">
        <f>E393*(1-F$4)</f>
        <v>17298</v>
      </c>
      <c r="G393" s="620">
        <f>F393*'Меню '!$K$3</f>
        <v>1210860</v>
      </c>
      <c r="H393" s="288"/>
    </row>
    <row r="394" spans="1:8" ht="15">
      <c r="A394" s="266" t="s">
        <v>255</v>
      </c>
      <c r="B394" s="131">
        <v>33500</v>
      </c>
      <c r="C394" s="132">
        <v>37500</v>
      </c>
      <c r="D394" s="58">
        <v>35491</v>
      </c>
      <c r="E394" s="133">
        <v>18878</v>
      </c>
      <c r="F394" s="146">
        <f>E394*(1-F$4)</f>
        <v>18878</v>
      </c>
      <c r="G394" s="620">
        <f>F394*'Меню '!$K$3</f>
        <v>1321460</v>
      </c>
      <c r="H394" s="288"/>
    </row>
    <row r="395" spans="1:8" ht="14.25">
      <c r="A395" s="1345" t="s">
        <v>256</v>
      </c>
      <c r="B395" s="573">
        <v>45000</v>
      </c>
      <c r="C395" s="574">
        <v>50000</v>
      </c>
      <c r="D395" s="547">
        <f>SUM(D396:D398)</f>
        <v>59499</v>
      </c>
      <c r="E395" s="547">
        <f>SUM(E396:E398)</f>
        <v>31648</v>
      </c>
      <c r="F395" s="1383">
        <f>E395*(1-F$4)</f>
        <v>31648</v>
      </c>
      <c r="H395" s="288"/>
    </row>
    <row r="396" spans="1:8" ht="15">
      <c r="A396" s="1346"/>
      <c r="B396" s="1351" t="s">
        <v>253</v>
      </c>
      <c r="C396" s="1352"/>
      <c r="D396" s="581">
        <v>29580</v>
      </c>
      <c r="E396" s="582">
        <v>15734</v>
      </c>
      <c r="F396" s="1384"/>
      <c r="H396" s="288"/>
    </row>
    <row r="397" spans="1:8" ht="15">
      <c r="A397" s="1346"/>
      <c r="B397" s="1353" t="s">
        <v>253</v>
      </c>
      <c r="C397" s="1354"/>
      <c r="D397" s="581">
        <v>29580</v>
      </c>
      <c r="E397" s="582">
        <v>15734</v>
      </c>
      <c r="F397" s="1384"/>
      <c r="G397" s="620">
        <f>F395*'Меню '!$K$3</f>
        <v>2215360</v>
      </c>
      <c r="H397" s="288"/>
    </row>
    <row r="398" spans="1:8" ht="15">
      <c r="A398" s="1347"/>
      <c r="B398" s="1355" t="s">
        <v>215</v>
      </c>
      <c r="C398" s="1356"/>
      <c r="D398" s="550">
        <v>339</v>
      </c>
      <c r="E398" s="552">
        <v>180</v>
      </c>
      <c r="F398" s="1391"/>
      <c r="G398" s="620">
        <f>F396*'Меню '!$K$3</f>
        <v>0</v>
      </c>
      <c r="H398" s="288"/>
    </row>
    <row r="399" spans="1:8" ht="15">
      <c r="A399" s="1357" t="s">
        <v>257</v>
      </c>
      <c r="B399" s="125">
        <v>50000</v>
      </c>
      <c r="C399" s="126">
        <v>56000</v>
      </c>
      <c r="D399" s="52">
        <f>SUM(D400:D402)</f>
        <v>62439</v>
      </c>
      <c r="E399" s="52">
        <f>SUM(E400:E402)</f>
        <v>33212</v>
      </c>
      <c r="F399" s="1394">
        <f>E399*(1-F$4)</f>
        <v>33212</v>
      </c>
      <c r="G399" s="620">
        <f>F397*'Меню '!$K$3</f>
        <v>0</v>
      </c>
      <c r="H399" s="288"/>
    </row>
    <row r="400" spans="1:8" ht="15">
      <c r="A400" s="1358"/>
      <c r="B400" s="1376" t="s">
        <v>253</v>
      </c>
      <c r="C400" s="1377"/>
      <c r="D400" s="69">
        <v>29580</v>
      </c>
      <c r="E400" s="130">
        <v>15734</v>
      </c>
      <c r="F400" s="1395"/>
      <c r="G400" s="620">
        <f>F398*'Меню '!$K$3</f>
        <v>0</v>
      </c>
      <c r="H400" s="288"/>
    </row>
    <row r="401" spans="1:8" ht="15">
      <c r="A401" s="1358"/>
      <c r="B401" s="1378" t="s">
        <v>254</v>
      </c>
      <c r="C401" s="1379"/>
      <c r="D401" s="58">
        <v>32520</v>
      </c>
      <c r="E401" s="133">
        <v>17298</v>
      </c>
      <c r="F401" s="1395"/>
      <c r="G401" s="620">
        <f>F399*'Меню '!$K$3</f>
        <v>2324840</v>
      </c>
      <c r="H401" s="288"/>
    </row>
    <row r="402" spans="1:8" ht="15">
      <c r="A402" s="1404"/>
      <c r="B402" s="1397" t="s">
        <v>215</v>
      </c>
      <c r="C402" s="1398"/>
      <c r="D402" s="92">
        <v>339</v>
      </c>
      <c r="E402" s="123">
        <v>180</v>
      </c>
      <c r="F402" s="1396"/>
      <c r="G402" s="620">
        <f>F400*'Меню '!$K$3</f>
        <v>0</v>
      </c>
      <c r="H402" s="288"/>
    </row>
    <row r="403" spans="1:8" ht="15">
      <c r="A403" s="1345" t="s">
        <v>258</v>
      </c>
      <c r="B403" s="545">
        <v>56000</v>
      </c>
      <c r="C403" s="546">
        <v>63000</v>
      </c>
      <c r="D403" s="547">
        <f>SUM(D404:D406)</f>
        <v>65379</v>
      </c>
      <c r="E403" s="547">
        <f>SUM(E404:E406)</f>
        <v>34776</v>
      </c>
      <c r="F403" s="1383">
        <f>E403*(1-F$4)</f>
        <v>34776</v>
      </c>
      <c r="G403" s="620">
        <f>F401*'Меню '!$K$3</f>
        <v>0</v>
      </c>
      <c r="H403" s="288"/>
    </row>
    <row r="404" spans="1:8" ht="15">
      <c r="A404" s="1346"/>
      <c r="B404" s="1351" t="s">
        <v>254</v>
      </c>
      <c r="C404" s="1352"/>
      <c r="D404" s="583">
        <v>32520</v>
      </c>
      <c r="E404" s="580">
        <v>17298</v>
      </c>
      <c r="F404" s="1384"/>
      <c r="G404" s="620">
        <f>F402*'Меню '!$K$3</f>
        <v>0</v>
      </c>
      <c r="H404" s="288"/>
    </row>
    <row r="405" spans="1:8" ht="15">
      <c r="A405" s="1346"/>
      <c r="B405" s="1353" t="s">
        <v>254</v>
      </c>
      <c r="C405" s="1354"/>
      <c r="D405" s="583">
        <v>32520</v>
      </c>
      <c r="E405" s="580">
        <v>17298</v>
      </c>
      <c r="F405" s="1384"/>
      <c r="G405" s="620">
        <f>F403*'Меню '!$K$3</f>
        <v>2434320</v>
      </c>
      <c r="H405" s="288"/>
    </row>
    <row r="406" spans="1:8" ht="15">
      <c r="A406" s="1347"/>
      <c r="B406" s="1355" t="s">
        <v>215</v>
      </c>
      <c r="C406" s="1356"/>
      <c r="D406" s="550">
        <v>339</v>
      </c>
      <c r="E406" s="552">
        <v>180</v>
      </c>
      <c r="F406" s="1391"/>
      <c r="G406" s="620">
        <f>F404*'Меню '!$K$3</f>
        <v>0</v>
      </c>
      <c r="H406" s="288"/>
    </row>
    <row r="407" spans="1:8" ht="15">
      <c r="A407" s="1357" t="s">
        <v>259</v>
      </c>
      <c r="B407" s="125">
        <v>63000</v>
      </c>
      <c r="C407" s="126">
        <v>69000</v>
      </c>
      <c r="D407" s="52">
        <f>SUM(D408:D410)</f>
        <v>68350</v>
      </c>
      <c r="E407" s="52">
        <f>SUM(E408:E410)</f>
        <v>36356</v>
      </c>
      <c r="F407" s="1394">
        <f>E407*(1-F$4)</f>
        <v>36356</v>
      </c>
      <c r="G407" s="620">
        <f>F405*'Меню '!$K$3</f>
        <v>0</v>
      </c>
      <c r="H407" s="288"/>
    </row>
    <row r="408" spans="1:8" ht="15">
      <c r="A408" s="1358"/>
      <c r="B408" s="1376" t="s">
        <v>254</v>
      </c>
      <c r="C408" s="1377"/>
      <c r="D408" s="58">
        <v>32520</v>
      </c>
      <c r="E408" s="133">
        <v>17298</v>
      </c>
      <c r="F408" s="1395"/>
      <c r="G408" s="620">
        <f>F406*'Меню '!$K$3</f>
        <v>0</v>
      </c>
      <c r="H408" s="288"/>
    </row>
    <row r="409" spans="1:8" ht="15">
      <c r="A409" s="1358"/>
      <c r="B409" s="1378" t="s">
        <v>255</v>
      </c>
      <c r="C409" s="1379"/>
      <c r="D409" s="58">
        <v>35491</v>
      </c>
      <c r="E409" s="133">
        <v>18878</v>
      </c>
      <c r="F409" s="1395"/>
      <c r="G409" s="620">
        <f>F407*'Меню '!$K$3</f>
        <v>2544920</v>
      </c>
      <c r="H409" s="288"/>
    </row>
    <row r="410" spans="1:8" ht="15">
      <c r="A410" s="1404"/>
      <c r="B410" s="1397" t="s">
        <v>215</v>
      </c>
      <c r="C410" s="1398"/>
      <c r="D410" s="92">
        <v>339</v>
      </c>
      <c r="E410" s="123">
        <v>180</v>
      </c>
      <c r="F410" s="1396"/>
      <c r="G410" s="620">
        <f>F408*'Меню '!$K$3</f>
        <v>0</v>
      </c>
      <c r="H410" s="288"/>
    </row>
    <row r="411" spans="1:8" ht="15">
      <c r="A411" s="1345" t="s">
        <v>260</v>
      </c>
      <c r="B411" s="545">
        <v>69000</v>
      </c>
      <c r="C411" s="546">
        <v>76500</v>
      </c>
      <c r="D411" s="547">
        <f>SUM(D412:D414)</f>
        <v>71321</v>
      </c>
      <c r="E411" s="547">
        <f>SUM(E412:E414)</f>
        <v>37936</v>
      </c>
      <c r="F411" s="1383">
        <f>E411*(1-F$4)</f>
        <v>37936</v>
      </c>
      <c r="G411" s="620">
        <f>F409*'Меню '!$K$3</f>
        <v>0</v>
      </c>
      <c r="H411" s="288"/>
    </row>
    <row r="412" spans="1:8" ht="15">
      <c r="A412" s="1346"/>
      <c r="B412" s="1351" t="s">
        <v>255</v>
      </c>
      <c r="C412" s="1352"/>
      <c r="D412" s="583">
        <v>35491</v>
      </c>
      <c r="E412" s="580">
        <v>18878</v>
      </c>
      <c r="F412" s="1384"/>
      <c r="G412" s="620">
        <f>F410*'Меню '!$K$3</f>
        <v>0</v>
      </c>
      <c r="H412" s="288"/>
    </row>
    <row r="413" spans="1:8" ht="15">
      <c r="A413" s="1346"/>
      <c r="B413" s="1353" t="s">
        <v>255</v>
      </c>
      <c r="C413" s="1354"/>
      <c r="D413" s="583">
        <v>35491</v>
      </c>
      <c r="E413" s="580">
        <v>18878</v>
      </c>
      <c r="F413" s="1384"/>
      <c r="G413" s="620">
        <f>F411*'Меню '!$K$3</f>
        <v>2655520</v>
      </c>
      <c r="H413" s="288"/>
    </row>
    <row r="414" spans="1:8" ht="15">
      <c r="A414" s="1347"/>
      <c r="B414" s="1355" t="s">
        <v>215</v>
      </c>
      <c r="C414" s="1356"/>
      <c r="D414" s="550">
        <v>339</v>
      </c>
      <c r="E414" s="552">
        <v>180</v>
      </c>
      <c r="F414" s="1391"/>
      <c r="G414" s="620">
        <f>F412*'Меню '!$K$3</f>
        <v>0</v>
      </c>
      <c r="H414" s="288"/>
    </row>
    <row r="415" spans="1:8" ht="15">
      <c r="A415" s="1357" t="s">
        <v>261</v>
      </c>
      <c r="B415" s="125">
        <v>73000</v>
      </c>
      <c r="C415" s="126">
        <v>81500</v>
      </c>
      <c r="D415" s="52">
        <f>SUM(D416:D419)</f>
        <v>92413.2</v>
      </c>
      <c r="E415" s="52">
        <f>SUM(E416:E419)</f>
        <v>49156</v>
      </c>
      <c r="F415" s="1394">
        <f>E415*(1-F$4)</f>
        <v>49156</v>
      </c>
      <c r="G415" s="620">
        <f>F413*'Меню '!$K$3</f>
        <v>0</v>
      </c>
      <c r="H415" s="288"/>
    </row>
    <row r="416" spans="1:8" ht="15">
      <c r="A416" s="1358"/>
      <c r="B416" s="1376" t="s">
        <v>253</v>
      </c>
      <c r="C416" s="1377"/>
      <c r="D416" s="69">
        <v>29580</v>
      </c>
      <c r="E416" s="130">
        <v>15734</v>
      </c>
      <c r="F416" s="1395"/>
      <c r="G416" s="620">
        <f>F414*'Меню '!$K$3</f>
        <v>0</v>
      </c>
      <c r="H416" s="288"/>
    </row>
    <row r="417" spans="1:8" ht="15">
      <c r="A417" s="1358"/>
      <c r="B417" s="1378" t="s">
        <v>253</v>
      </c>
      <c r="C417" s="1379"/>
      <c r="D417" s="69">
        <v>29580</v>
      </c>
      <c r="E417" s="130">
        <v>15734</v>
      </c>
      <c r="F417" s="1395"/>
      <c r="G417" s="620">
        <f>F415*'Меню '!$K$3</f>
        <v>3440920</v>
      </c>
      <c r="H417" s="288"/>
    </row>
    <row r="418" spans="1:8" ht="15">
      <c r="A418" s="1358"/>
      <c r="B418" s="1378" t="s">
        <v>254</v>
      </c>
      <c r="C418" s="1379"/>
      <c r="D418" s="58">
        <v>32520</v>
      </c>
      <c r="E418" s="133">
        <v>17298</v>
      </c>
      <c r="F418" s="1395"/>
      <c r="G418" s="620">
        <f>F416*'Меню '!$K$3</f>
        <v>0</v>
      </c>
      <c r="H418" s="288"/>
    </row>
    <row r="419" spans="1:8" ht="15">
      <c r="A419" s="1404"/>
      <c r="B419" s="1397" t="s">
        <v>230</v>
      </c>
      <c r="C419" s="1398"/>
      <c r="D419" s="93">
        <v>733.1999999999999</v>
      </c>
      <c r="E419" s="124">
        <v>390</v>
      </c>
      <c r="F419" s="1396"/>
      <c r="G419" s="620">
        <f>F417*'Меню '!$K$3</f>
        <v>0</v>
      </c>
      <c r="H419" s="288"/>
    </row>
    <row r="420" spans="1:8" ht="15">
      <c r="A420" s="1345" t="s">
        <v>262</v>
      </c>
      <c r="B420" s="545">
        <v>80000</v>
      </c>
      <c r="C420" s="546">
        <v>88000</v>
      </c>
      <c r="D420" s="547">
        <f>SUM(D421:D424)</f>
        <v>95353.2</v>
      </c>
      <c r="E420" s="547">
        <f>SUM(E421:E424)</f>
        <v>50720</v>
      </c>
      <c r="F420" s="1383">
        <f>E420*(1-F$4)</f>
        <v>50720</v>
      </c>
      <c r="G420" s="620">
        <f>F418*'Меню '!$K$3</f>
        <v>0</v>
      </c>
      <c r="H420" s="288"/>
    </row>
    <row r="421" spans="1:8" ht="15">
      <c r="A421" s="1346"/>
      <c r="B421" s="1351" t="s">
        <v>253</v>
      </c>
      <c r="C421" s="1352"/>
      <c r="D421" s="581">
        <v>29580</v>
      </c>
      <c r="E421" s="582">
        <v>15734</v>
      </c>
      <c r="F421" s="1384"/>
      <c r="G421" s="620">
        <f>F419*'Меню '!$K$3</f>
        <v>0</v>
      </c>
      <c r="H421" s="288"/>
    </row>
    <row r="422" spans="1:8" ht="15">
      <c r="A422" s="1346"/>
      <c r="B422" s="1353" t="s">
        <v>254</v>
      </c>
      <c r="C422" s="1354"/>
      <c r="D422" s="583">
        <v>32520</v>
      </c>
      <c r="E422" s="580">
        <v>17298</v>
      </c>
      <c r="F422" s="1384"/>
      <c r="G422" s="620">
        <f>F420*'Меню '!$K$3</f>
        <v>3550400</v>
      </c>
      <c r="H422" s="288"/>
    </row>
    <row r="423" spans="1:8" ht="15">
      <c r="A423" s="1346"/>
      <c r="B423" s="1353" t="s">
        <v>254</v>
      </c>
      <c r="C423" s="1354"/>
      <c r="D423" s="583">
        <v>32520</v>
      </c>
      <c r="E423" s="580">
        <v>17298</v>
      </c>
      <c r="F423" s="1384"/>
      <c r="G423" s="620">
        <f>F421*'Меню '!$K$3</f>
        <v>0</v>
      </c>
      <c r="H423" s="288"/>
    </row>
    <row r="424" spans="1:8" ht="15">
      <c r="A424" s="1347"/>
      <c r="B424" s="1355" t="s">
        <v>230</v>
      </c>
      <c r="C424" s="1356"/>
      <c r="D424" s="553">
        <v>733.1999999999999</v>
      </c>
      <c r="E424" s="554">
        <v>390</v>
      </c>
      <c r="F424" s="1391"/>
      <c r="G424" s="620">
        <f>F422*'Меню '!$K$3</f>
        <v>0</v>
      </c>
      <c r="H424" s="288"/>
    </row>
    <row r="425" spans="1:8" ht="15">
      <c r="A425" s="1357" t="s">
        <v>263</v>
      </c>
      <c r="B425" s="125">
        <v>85000</v>
      </c>
      <c r="C425" s="126">
        <v>95000</v>
      </c>
      <c r="D425" s="52">
        <f>SUM(D426:D429)</f>
        <v>98293.2</v>
      </c>
      <c r="E425" s="52">
        <f>SUM(E426:E429)</f>
        <v>52284</v>
      </c>
      <c r="F425" s="1394">
        <f>E425*(1-F$4)</f>
        <v>52284</v>
      </c>
      <c r="G425" s="620">
        <f>F423*'Меню '!$K$3</f>
        <v>0</v>
      </c>
      <c r="H425" s="288"/>
    </row>
    <row r="426" spans="1:8" ht="15">
      <c r="A426" s="1358"/>
      <c r="B426" s="1376" t="s">
        <v>254</v>
      </c>
      <c r="C426" s="1377"/>
      <c r="D426" s="58">
        <v>32520</v>
      </c>
      <c r="E426" s="133">
        <v>17298</v>
      </c>
      <c r="F426" s="1395"/>
      <c r="G426" s="620">
        <f>F424*'Меню '!$K$3</f>
        <v>0</v>
      </c>
      <c r="H426" s="288"/>
    </row>
    <row r="427" spans="1:8" ht="15">
      <c r="A427" s="1358"/>
      <c r="B427" s="1378" t="s">
        <v>254</v>
      </c>
      <c r="C427" s="1379"/>
      <c r="D427" s="58">
        <v>32520</v>
      </c>
      <c r="E427" s="133">
        <v>17298</v>
      </c>
      <c r="F427" s="1395"/>
      <c r="G427" s="620">
        <f>F425*'Меню '!$K$3</f>
        <v>3659880</v>
      </c>
      <c r="H427" s="288"/>
    </row>
    <row r="428" spans="1:8" ht="15">
      <c r="A428" s="1358"/>
      <c r="B428" s="1378" t="s">
        <v>254</v>
      </c>
      <c r="C428" s="1379"/>
      <c r="D428" s="58">
        <v>32520</v>
      </c>
      <c r="E428" s="133">
        <v>17298</v>
      </c>
      <c r="F428" s="1395"/>
      <c r="G428" s="620">
        <f>F426*'Меню '!$K$3</f>
        <v>0</v>
      </c>
      <c r="H428" s="288"/>
    </row>
    <row r="429" spans="1:8" ht="15">
      <c r="A429" s="1404"/>
      <c r="B429" s="1397" t="s">
        <v>230</v>
      </c>
      <c r="C429" s="1398"/>
      <c r="D429" s="93">
        <v>733.1999999999999</v>
      </c>
      <c r="E429" s="124">
        <v>390</v>
      </c>
      <c r="F429" s="1396"/>
      <c r="G429" s="620">
        <f>F427*'Меню '!$K$3</f>
        <v>0</v>
      </c>
      <c r="H429" s="288"/>
    </row>
    <row r="430" spans="1:8" ht="15">
      <c r="A430" s="1345" t="s">
        <v>264</v>
      </c>
      <c r="B430" s="545">
        <v>90000</v>
      </c>
      <c r="C430" s="546">
        <v>100000</v>
      </c>
      <c r="D430" s="547">
        <f>SUM(D431:D434)</f>
        <v>101264.2</v>
      </c>
      <c r="E430" s="547">
        <f>SUM(E431:E434)</f>
        <v>53864</v>
      </c>
      <c r="F430" s="1383">
        <f>E430*(1-F$4)</f>
        <v>53864</v>
      </c>
      <c r="G430" s="620">
        <f>F428*'Меню '!$K$3</f>
        <v>0</v>
      </c>
      <c r="H430" s="288"/>
    </row>
    <row r="431" spans="1:8" ht="15">
      <c r="A431" s="1346"/>
      <c r="B431" s="1351" t="s">
        <v>254</v>
      </c>
      <c r="C431" s="1352"/>
      <c r="D431" s="583">
        <v>32520</v>
      </c>
      <c r="E431" s="580">
        <v>17298</v>
      </c>
      <c r="F431" s="1384"/>
      <c r="G431" s="620">
        <f>F429*'Меню '!$K$3</f>
        <v>0</v>
      </c>
      <c r="H431" s="288"/>
    </row>
    <row r="432" spans="1:8" ht="15">
      <c r="A432" s="1346"/>
      <c r="B432" s="1353" t="s">
        <v>254</v>
      </c>
      <c r="C432" s="1354"/>
      <c r="D432" s="583">
        <v>32520</v>
      </c>
      <c r="E432" s="580">
        <v>17298</v>
      </c>
      <c r="F432" s="1384"/>
      <c r="G432" s="620">
        <f>F430*'Меню '!$K$3</f>
        <v>3770480</v>
      </c>
      <c r="H432" s="288"/>
    </row>
    <row r="433" spans="1:8" ht="15">
      <c r="A433" s="1346"/>
      <c r="B433" s="1353" t="s">
        <v>255</v>
      </c>
      <c r="C433" s="1354"/>
      <c r="D433" s="583">
        <v>35491</v>
      </c>
      <c r="E433" s="580">
        <v>18878</v>
      </c>
      <c r="F433" s="1384"/>
      <c r="G433" s="620">
        <f>F431*'Меню '!$K$3</f>
        <v>0</v>
      </c>
      <c r="H433" s="288"/>
    </row>
    <row r="434" spans="1:8" ht="15">
      <c r="A434" s="1347"/>
      <c r="B434" s="1355" t="s">
        <v>230</v>
      </c>
      <c r="C434" s="1356"/>
      <c r="D434" s="553">
        <v>733.1999999999999</v>
      </c>
      <c r="E434" s="554">
        <v>390</v>
      </c>
      <c r="F434" s="1391"/>
      <c r="G434" s="620">
        <f>F432*'Меню '!$K$3</f>
        <v>0</v>
      </c>
      <c r="H434" s="288"/>
    </row>
    <row r="435" spans="1:8" ht="15">
      <c r="A435" s="1357" t="s">
        <v>265</v>
      </c>
      <c r="B435" s="125">
        <v>96000</v>
      </c>
      <c r="C435" s="126">
        <v>108000</v>
      </c>
      <c r="D435" s="52">
        <f>SUM(D436:D439)</f>
        <v>104235.2</v>
      </c>
      <c r="E435" s="52">
        <f>SUM(E436:E439)</f>
        <v>55444</v>
      </c>
      <c r="F435" s="1394">
        <f>E435*(1-F$4)</f>
        <v>55444</v>
      </c>
      <c r="G435" s="620">
        <f>F433*'Меню '!$K$3</f>
        <v>0</v>
      </c>
      <c r="H435" s="288"/>
    </row>
    <row r="436" spans="1:8" ht="15">
      <c r="A436" s="1358"/>
      <c r="B436" s="1376" t="s">
        <v>254</v>
      </c>
      <c r="C436" s="1377"/>
      <c r="D436" s="58">
        <v>32520</v>
      </c>
      <c r="E436" s="133">
        <v>17298</v>
      </c>
      <c r="F436" s="1395"/>
      <c r="G436" s="620">
        <f>F434*'Меню '!$K$3</f>
        <v>0</v>
      </c>
      <c r="H436" s="288"/>
    </row>
    <row r="437" spans="1:8" ht="15">
      <c r="A437" s="1358"/>
      <c r="B437" s="1378" t="s">
        <v>255</v>
      </c>
      <c r="C437" s="1379"/>
      <c r="D437" s="58">
        <v>35491</v>
      </c>
      <c r="E437" s="133">
        <v>18878</v>
      </c>
      <c r="F437" s="1395"/>
      <c r="G437" s="620">
        <f>F435*'Меню '!$K$3</f>
        <v>3881080</v>
      </c>
      <c r="H437" s="288"/>
    </row>
    <row r="438" spans="1:8" ht="15">
      <c r="A438" s="1358"/>
      <c r="B438" s="1378" t="s">
        <v>255</v>
      </c>
      <c r="C438" s="1379"/>
      <c r="D438" s="58">
        <v>35491</v>
      </c>
      <c r="E438" s="133">
        <v>18878</v>
      </c>
      <c r="F438" s="1395"/>
      <c r="G438" s="620">
        <f>F436*'Меню '!$K$3</f>
        <v>0</v>
      </c>
      <c r="H438" s="288"/>
    </row>
    <row r="439" spans="1:8" ht="15">
      <c r="A439" s="1404"/>
      <c r="B439" s="1397" t="s">
        <v>230</v>
      </c>
      <c r="C439" s="1398"/>
      <c r="D439" s="93">
        <v>733.1999999999999</v>
      </c>
      <c r="E439" s="124">
        <v>390</v>
      </c>
      <c r="F439" s="1396"/>
      <c r="G439" s="620">
        <f>F437*'Меню '!$K$3</f>
        <v>0</v>
      </c>
      <c r="H439" s="288"/>
    </row>
    <row r="440" spans="1:8" ht="15">
      <c r="A440" s="1345" t="s">
        <v>266</v>
      </c>
      <c r="B440" s="545">
        <v>101000</v>
      </c>
      <c r="C440" s="546">
        <v>113000</v>
      </c>
      <c r="D440" s="547">
        <f>SUM(D441:D444)</f>
        <v>107206.2</v>
      </c>
      <c r="E440" s="547">
        <f>SUM(E441:E444)</f>
        <v>57024</v>
      </c>
      <c r="F440" s="1383">
        <f>E440*(1-F$4)</f>
        <v>57024</v>
      </c>
      <c r="G440" s="620">
        <f>F438*'Меню '!$K$3</f>
        <v>0</v>
      </c>
      <c r="H440" s="288"/>
    </row>
    <row r="441" spans="1:8" ht="15">
      <c r="A441" s="1346"/>
      <c r="B441" s="1351" t="s">
        <v>255</v>
      </c>
      <c r="C441" s="1352"/>
      <c r="D441" s="583">
        <v>35491</v>
      </c>
      <c r="E441" s="580">
        <v>18878</v>
      </c>
      <c r="F441" s="1384"/>
      <c r="G441" s="620">
        <f>F439*'Меню '!$K$3</f>
        <v>0</v>
      </c>
      <c r="H441" s="288"/>
    </row>
    <row r="442" spans="1:8" ht="15">
      <c r="A442" s="1346"/>
      <c r="B442" s="1353" t="s">
        <v>255</v>
      </c>
      <c r="C442" s="1354"/>
      <c r="D442" s="583">
        <v>35491</v>
      </c>
      <c r="E442" s="580">
        <v>18878</v>
      </c>
      <c r="F442" s="1384"/>
      <c r="G442" s="620">
        <f>F440*'Меню '!$K$3</f>
        <v>3991680</v>
      </c>
      <c r="H442" s="288"/>
    </row>
    <row r="443" spans="1:8" ht="15">
      <c r="A443" s="1346"/>
      <c r="B443" s="1353" t="s">
        <v>255</v>
      </c>
      <c r="C443" s="1354"/>
      <c r="D443" s="583">
        <v>35491</v>
      </c>
      <c r="E443" s="580">
        <v>18878</v>
      </c>
      <c r="F443" s="1384"/>
      <c r="G443" s="620">
        <f>F443*'Меню '!$K$3</f>
        <v>0</v>
      </c>
      <c r="H443" s="288"/>
    </row>
    <row r="444" spans="1:8" ht="15.75" thickBot="1">
      <c r="A444" s="1346"/>
      <c r="B444" s="1353" t="s">
        <v>230</v>
      </c>
      <c r="C444" s="1354"/>
      <c r="D444" s="555">
        <v>733.1999999999999</v>
      </c>
      <c r="E444" s="556">
        <v>390</v>
      </c>
      <c r="F444" s="1384"/>
      <c r="G444" s="620">
        <f>F444*'Меню '!$K$3</f>
        <v>0</v>
      </c>
      <c r="H444" s="288"/>
    </row>
    <row r="445" spans="1:8" ht="15" customHeight="1">
      <c r="A445" s="1331" t="s">
        <v>359</v>
      </c>
      <c r="B445" s="1332"/>
      <c r="C445" s="1332"/>
      <c r="D445" s="1332"/>
      <c r="E445" s="1332"/>
      <c r="F445" s="1333"/>
      <c r="G445" s="620">
        <f>F445*'Меню '!$K$3</f>
        <v>0</v>
      </c>
      <c r="H445" s="288"/>
    </row>
    <row r="446" spans="1:8" ht="14.25" customHeight="1" thickBot="1">
      <c r="A446" s="1334"/>
      <c r="B446" s="1335"/>
      <c r="C446" s="1335"/>
      <c r="D446" s="1335"/>
      <c r="E446" s="1335"/>
      <c r="F446" s="1336"/>
      <c r="G446" s="620">
        <f>F446*'Меню '!$K$3</f>
        <v>0</v>
      </c>
      <c r="H446" s="288"/>
    </row>
    <row r="447" spans="1:8" ht="15">
      <c r="A447" s="265" t="s">
        <v>267</v>
      </c>
      <c r="B447" s="252">
        <v>22400</v>
      </c>
      <c r="C447" s="253">
        <v>25000</v>
      </c>
      <c r="D447" s="226">
        <v>29580</v>
      </c>
      <c r="E447" s="256">
        <v>15734</v>
      </c>
      <c r="F447" s="220">
        <f>E447*(1-F$4)</f>
        <v>15734</v>
      </c>
      <c r="G447" s="620">
        <f>F447*'Меню '!$K$3</f>
        <v>1101380</v>
      </c>
      <c r="H447" s="288"/>
    </row>
    <row r="448" spans="1:8" ht="15">
      <c r="A448" s="266" t="s">
        <v>268</v>
      </c>
      <c r="B448" s="131">
        <v>28000</v>
      </c>
      <c r="C448" s="132">
        <v>31500</v>
      </c>
      <c r="D448" s="57">
        <v>32520</v>
      </c>
      <c r="E448" s="136">
        <v>17298</v>
      </c>
      <c r="F448" s="146">
        <f>E448*(1-F$4)</f>
        <v>17298</v>
      </c>
      <c r="G448" s="620">
        <f>F448*'Меню '!$K$3</f>
        <v>1210860</v>
      </c>
      <c r="H448" s="288"/>
    </row>
    <row r="449" spans="1:8" ht="15">
      <c r="A449" s="266" t="s">
        <v>269</v>
      </c>
      <c r="B449" s="131">
        <v>33500</v>
      </c>
      <c r="C449" s="132">
        <v>37500</v>
      </c>
      <c r="D449" s="57">
        <v>35491</v>
      </c>
      <c r="E449" s="136">
        <v>18878</v>
      </c>
      <c r="F449" s="146">
        <f>E449*(1-F$4)</f>
        <v>18878</v>
      </c>
      <c r="G449" s="620">
        <f>F449*'Меню '!$K$3</f>
        <v>1321460</v>
      </c>
      <c r="H449" s="288"/>
    </row>
    <row r="450" spans="1:8" ht="14.25">
      <c r="A450" s="1345" t="s">
        <v>270</v>
      </c>
      <c r="B450" s="573">
        <v>45000</v>
      </c>
      <c r="C450" s="574">
        <v>50000</v>
      </c>
      <c r="D450" s="547">
        <f>SUM(D451:D453)</f>
        <v>60054.88</v>
      </c>
      <c r="E450" s="547">
        <f>SUM(E451:E453)</f>
        <v>31944</v>
      </c>
      <c r="F450" s="1383">
        <f>E450*(1-F$4)</f>
        <v>31944</v>
      </c>
      <c r="H450" s="288"/>
    </row>
    <row r="451" spans="1:8" ht="15">
      <c r="A451" s="1346"/>
      <c r="B451" s="1351" t="s">
        <v>267</v>
      </c>
      <c r="C451" s="1352"/>
      <c r="D451" s="575">
        <v>29580</v>
      </c>
      <c r="E451" s="576">
        <v>15734</v>
      </c>
      <c r="F451" s="1384"/>
      <c r="H451" s="288"/>
    </row>
    <row r="452" spans="1:8" ht="15">
      <c r="A452" s="1346"/>
      <c r="B452" s="1353" t="s">
        <v>267</v>
      </c>
      <c r="C452" s="1354"/>
      <c r="D452" s="575">
        <v>29580</v>
      </c>
      <c r="E452" s="576">
        <v>15734</v>
      </c>
      <c r="F452" s="1384"/>
      <c r="G452" s="620">
        <f>F450*'Меню '!$K$3</f>
        <v>2236080</v>
      </c>
      <c r="H452" s="288"/>
    </row>
    <row r="453" spans="1:8" ht="15">
      <c r="A453" s="1347"/>
      <c r="B453" s="1355" t="s">
        <v>271</v>
      </c>
      <c r="C453" s="1356"/>
      <c r="D453" s="555">
        <v>894.88</v>
      </c>
      <c r="E453" s="556">
        <v>476</v>
      </c>
      <c r="F453" s="1391"/>
      <c r="G453" s="620">
        <f>F451*'Меню '!$K$3</f>
        <v>0</v>
      </c>
      <c r="H453" s="288"/>
    </row>
    <row r="454" spans="1:8" ht="15">
      <c r="A454" s="1357" t="s">
        <v>272</v>
      </c>
      <c r="B454" s="125">
        <v>50000</v>
      </c>
      <c r="C454" s="126">
        <v>56000</v>
      </c>
      <c r="D454" s="52">
        <f>SUM(D455:D457)</f>
        <v>62994.88</v>
      </c>
      <c r="E454" s="52">
        <f>SUM(E455:E457)</f>
        <v>33508</v>
      </c>
      <c r="F454" s="1394">
        <f>E454*(1-F$4)</f>
        <v>33508</v>
      </c>
      <c r="G454" s="620">
        <f>F452*'Меню '!$K$3</f>
        <v>0</v>
      </c>
      <c r="H454" s="288"/>
    </row>
    <row r="455" spans="1:8" ht="15">
      <c r="A455" s="1358"/>
      <c r="B455" s="1376" t="s">
        <v>267</v>
      </c>
      <c r="C455" s="1377"/>
      <c r="D455" s="67">
        <v>29580</v>
      </c>
      <c r="E455" s="134">
        <v>15734</v>
      </c>
      <c r="F455" s="1395"/>
      <c r="G455" s="620">
        <f>F453*'Меню '!$K$3</f>
        <v>0</v>
      </c>
      <c r="H455" s="288"/>
    </row>
    <row r="456" spans="1:8" ht="15">
      <c r="A456" s="1358"/>
      <c r="B456" s="1378" t="s">
        <v>268</v>
      </c>
      <c r="C456" s="1379"/>
      <c r="D456" s="57">
        <v>32520</v>
      </c>
      <c r="E456" s="136">
        <v>17298</v>
      </c>
      <c r="F456" s="1395"/>
      <c r="G456" s="620">
        <f>F454*'Меню '!$K$3</f>
        <v>2345560</v>
      </c>
      <c r="H456" s="288"/>
    </row>
    <row r="457" spans="1:8" ht="15">
      <c r="A457" s="1404"/>
      <c r="B457" s="1397" t="s">
        <v>271</v>
      </c>
      <c r="C457" s="1398"/>
      <c r="D457" s="53">
        <v>894.88</v>
      </c>
      <c r="E457" s="137">
        <v>476</v>
      </c>
      <c r="F457" s="1396"/>
      <c r="G457" s="620">
        <f>F455*'Меню '!$K$3</f>
        <v>0</v>
      </c>
      <c r="H457" s="288"/>
    </row>
    <row r="458" spans="1:8" ht="15">
      <c r="A458" s="1345" t="s">
        <v>273</v>
      </c>
      <c r="B458" s="545">
        <v>56000</v>
      </c>
      <c r="C458" s="546">
        <v>63000</v>
      </c>
      <c r="D458" s="547">
        <f>SUM(D459:D461)</f>
        <v>65934.88</v>
      </c>
      <c r="E458" s="547">
        <f>SUM(E459:E461)</f>
        <v>35072</v>
      </c>
      <c r="F458" s="1383">
        <f>E458*(1-F$4)</f>
        <v>35072</v>
      </c>
      <c r="G458" s="620">
        <f>F456*'Меню '!$K$3</f>
        <v>0</v>
      </c>
      <c r="H458" s="288"/>
    </row>
    <row r="459" spans="1:8" ht="15">
      <c r="A459" s="1346"/>
      <c r="B459" s="1351" t="s">
        <v>268</v>
      </c>
      <c r="C459" s="1352"/>
      <c r="D459" s="578">
        <v>32520</v>
      </c>
      <c r="E459" s="579">
        <v>17298</v>
      </c>
      <c r="F459" s="1384"/>
      <c r="G459" s="620">
        <f>F457*'Меню '!$K$3</f>
        <v>0</v>
      </c>
      <c r="H459" s="288"/>
    </row>
    <row r="460" spans="1:8" ht="15">
      <c r="A460" s="1346"/>
      <c r="B460" s="1353" t="s">
        <v>268</v>
      </c>
      <c r="C460" s="1354"/>
      <c r="D460" s="578">
        <v>32520</v>
      </c>
      <c r="E460" s="579">
        <v>17298</v>
      </c>
      <c r="F460" s="1384"/>
      <c r="G460" s="620">
        <f>F458*'Меню '!$K$3</f>
        <v>2455040</v>
      </c>
      <c r="H460" s="288"/>
    </row>
    <row r="461" spans="1:8" ht="15">
      <c r="A461" s="1347"/>
      <c r="B461" s="1355" t="s">
        <v>271</v>
      </c>
      <c r="C461" s="1356"/>
      <c r="D461" s="555">
        <v>894.88</v>
      </c>
      <c r="E461" s="556">
        <v>476</v>
      </c>
      <c r="F461" s="1391"/>
      <c r="G461" s="620">
        <f>F459*'Меню '!$K$3</f>
        <v>0</v>
      </c>
      <c r="H461" s="288"/>
    </row>
    <row r="462" spans="1:8" ht="15">
      <c r="A462" s="1357" t="s">
        <v>274</v>
      </c>
      <c r="B462" s="125">
        <v>63000</v>
      </c>
      <c r="C462" s="126">
        <v>69000</v>
      </c>
      <c r="D462" s="52">
        <f>SUM(D463:D465)</f>
        <v>68905.88</v>
      </c>
      <c r="E462" s="52">
        <f>SUM(E463:E465)</f>
        <v>36652</v>
      </c>
      <c r="F462" s="1394">
        <f>E462*(1-F$4)</f>
        <v>36652</v>
      </c>
      <c r="G462" s="620">
        <f>F460*'Меню '!$K$3</f>
        <v>0</v>
      </c>
      <c r="H462" s="288"/>
    </row>
    <row r="463" spans="1:8" ht="15">
      <c r="A463" s="1358"/>
      <c r="B463" s="1376" t="s">
        <v>268</v>
      </c>
      <c r="C463" s="1377"/>
      <c r="D463" s="57">
        <v>32520</v>
      </c>
      <c r="E463" s="136">
        <v>17298</v>
      </c>
      <c r="F463" s="1395"/>
      <c r="G463" s="620">
        <f>F461*'Меню '!$K$3</f>
        <v>0</v>
      </c>
      <c r="H463" s="288"/>
    </row>
    <row r="464" spans="1:8" ht="15">
      <c r="A464" s="1358"/>
      <c r="B464" s="1378" t="s">
        <v>269</v>
      </c>
      <c r="C464" s="1379"/>
      <c r="D464" s="57">
        <v>35491</v>
      </c>
      <c r="E464" s="136">
        <v>18878</v>
      </c>
      <c r="F464" s="1395"/>
      <c r="G464" s="620">
        <f>F462*'Меню '!$K$3</f>
        <v>2565640</v>
      </c>
      <c r="H464" s="288"/>
    </row>
    <row r="465" spans="1:8" ht="15">
      <c r="A465" s="1404"/>
      <c r="B465" s="1397" t="s">
        <v>271</v>
      </c>
      <c r="C465" s="1398"/>
      <c r="D465" s="53">
        <v>894.88</v>
      </c>
      <c r="E465" s="137">
        <v>476</v>
      </c>
      <c r="F465" s="1396"/>
      <c r="G465" s="620">
        <f>F463*'Меню '!$K$3</f>
        <v>0</v>
      </c>
      <c r="H465" s="288"/>
    </row>
    <row r="466" spans="1:8" ht="15">
      <c r="A466" s="1345" t="s">
        <v>275</v>
      </c>
      <c r="B466" s="545">
        <v>69000</v>
      </c>
      <c r="C466" s="546">
        <v>76500</v>
      </c>
      <c r="D466" s="547">
        <f>SUM(D467:D469)</f>
        <v>71876.88</v>
      </c>
      <c r="E466" s="547">
        <f>SUM(E467:E469)</f>
        <v>38232</v>
      </c>
      <c r="F466" s="1383">
        <f>E466*(1-F$4)</f>
        <v>38232</v>
      </c>
      <c r="G466" s="620">
        <f>F464*'Меню '!$K$3</f>
        <v>0</v>
      </c>
      <c r="H466" s="288"/>
    </row>
    <row r="467" spans="1:8" ht="15">
      <c r="A467" s="1346"/>
      <c r="B467" s="1351" t="s">
        <v>269</v>
      </c>
      <c r="C467" s="1352"/>
      <c r="D467" s="578">
        <v>35491</v>
      </c>
      <c r="E467" s="579">
        <v>18878</v>
      </c>
      <c r="F467" s="1384"/>
      <c r="G467" s="620">
        <f>F465*'Меню '!$K$3</f>
        <v>0</v>
      </c>
      <c r="H467" s="288"/>
    </row>
    <row r="468" spans="1:8" ht="15">
      <c r="A468" s="1346"/>
      <c r="B468" s="1353" t="s">
        <v>269</v>
      </c>
      <c r="C468" s="1354"/>
      <c r="D468" s="578">
        <v>35491</v>
      </c>
      <c r="E468" s="579">
        <v>18878</v>
      </c>
      <c r="F468" s="1384"/>
      <c r="G468" s="620">
        <f>F466*'Меню '!$K$3</f>
        <v>2676240</v>
      </c>
      <c r="H468" s="288"/>
    </row>
    <row r="469" spans="1:8" ht="15.75" thickBot="1">
      <c r="A469" s="1346"/>
      <c r="B469" s="1353" t="s">
        <v>271</v>
      </c>
      <c r="C469" s="1354"/>
      <c r="D469" s="555">
        <v>894.88</v>
      </c>
      <c r="E469" s="556">
        <v>476</v>
      </c>
      <c r="F469" s="1384"/>
      <c r="G469" s="620">
        <f>F469*'Меню '!$K$3</f>
        <v>0</v>
      </c>
      <c r="H469" s="288"/>
    </row>
    <row r="470" spans="1:8" ht="15" customHeight="1">
      <c r="A470" s="1325" t="s">
        <v>360</v>
      </c>
      <c r="B470" s="1326"/>
      <c r="C470" s="1326"/>
      <c r="D470" s="1326"/>
      <c r="E470" s="1326"/>
      <c r="F470" s="1327"/>
      <c r="G470" s="620">
        <f>F470*'Меню '!$K$3</f>
        <v>0</v>
      </c>
      <c r="H470" s="288"/>
    </row>
    <row r="471" spans="1:8" ht="14.25" customHeight="1" thickBot="1">
      <c r="A471" s="1328"/>
      <c r="B471" s="1329"/>
      <c r="C471" s="1329"/>
      <c r="D471" s="1329"/>
      <c r="E471" s="1329"/>
      <c r="F471" s="1330"/>
      <c r="G471" s="620">
        <f>F471*'Меню '!$K$3</f>
        <v>0</v>
      </c>
      <c r="H471" s="288"/>
    </row>
    <row r="472" spans="1:8" ht="15">
      <c r="A472" s="261" t="s">
        <v>299</v>
      </c>
      <c r="B472" s="248">
        <v>22400</v>
      </c>
      <c r="C472" s="249">
        <v>25000</v>
      </c>
      <c r="D472" s="250">
        <v>22184</v>
      </c>
      <c r="E472" s="236">
        <v>11800</v>
      </c>
      <c r="F472" s="220">
        <f>E472*(1-F$4)</f>
        <v>11800</v>
      </c>
      <c r="G472" s="620">
        <f>F472*'Меню '!$K$3</f>
        <v>826000</v>
      </c>
      <c r="H472" s="288"/>
    </row>
    <row r="473" spans="1:8" ht="15">
      <c r="A473" s="262" t="s">
        <v>300</v>
      </c>
      <c r="B473" s="71">
        <v>28000</v>
      </c>
      <c r="C473" s="72">
        <v>31500</v>
      </c>
      <c r="D473" s="78">
        <v>28211</v>
      </c>
      <c r="E473" s="114">
        <v>15006</v>
      </c>
      <c r="F473" s="146">
        <f>E473*(1-F$4)</f>
        <v>15006</v>
      </c>
      <c r="G473" s="620">
        <f>F473*'Меню '!$K$3</f>
        <v>1050420</v>
      </c>
      <c r="H473" s="288"/>
    </row>
    <row r="474" spans="1:8" ht="15">
      <c r="A474" s="262" t="s">
        <v>723</v>
      </c>
      <c r="B474" s="71">
        <v>33500</v>
      </c>
      <c r="C474" s="72">
        <v>37500</v>
      </c>
      <c r="D474" s="78">
        <v>33174</v>
      </c>
      <c r="E474" s="114">
        <v>17646</v>
      </c>
      <c r="F474" s="146">
        <f>E474*(1-F$4)</f>
        <v>17646</v>
      </c>
      <c r="G474" s="620">
        <f>F474*'Меню '!$K$3</f>
        <v>1235220</v>
      </c>
      <c r="H474" s="288"/>
    </row>
    <row r="475" spans="1:8" ht="15">
      <c r="A475" s="262" t="s">
        <v>724</v>
      </c>
      <c r="B475" s="71">
        <v>40000</v>
      </c>
      <c r="C475" s="72">
        <v>45000</v>
      </c>
      <c r="D475" s="78">
        <v>38705</v>
      </c>
      <c r="E475" s="114">
        <v>20588</v>
      </c>
      <c r="F475" s="146">
        <f>E475*(1-F$4)</f>
        <v>20588</v>
      </c>
      <c r="G475" s="620">
        <f>F475*'Меню '!$K$3</f>
        <v>1441160</v>
      </c>
      <c r="H475" s="288"/>
    </row>
    <row r="476" spans="1:8" ht="14.25">
      <c r="A476" s="1402" t="s">
        <v>301</v>
      </c>
      <c r="B476" s="566">
        <v>45000</v>
      </c>
      <c r="C476" s="567">
        <v>50000</v>
      </c>
      <c r="D476" s="548">
        <f>D477+D478+D479</f>
        <v>44960</v>
      </c>
      <c r="E476" s="528">
        <f>E477+E478+E479</f>
        <v>23915</v>
      </c>
      <c r="F476" s="1383">
        <f>E476*(1-F$4)</f>
        <v>23915</v>
      </c>
      <c r="H476" s="288"/>
    </row>
    <row r="477" spans="1:8" ht="15">
      <c r="A477" s="1403"/>
      <c r="B477" s="1351" t="s">
        <v>299</v>
      </c>
      <c r="C477" s="1352"/>
      <c r="D477" s="568">
        <v>22184</v>
      </c>
      <c r="E477" s="536">
        <v>11800</v>
      </c>
      <c r="F477" s="1384"/>
      <c r="H477" s="288"/>
    </row>
    <row r="478" spans="1:8" ht="15">
      <c r="A478" s="1403"/>
      <c r="B478" s="1353" t="s">
        <v>299</v>
      </c>
      <c r="C478" s="1354"/>
      <c r="D478" s="568">
        <v>22184</v>
      </c>
      <c r="E478" s="536">
        <v>11800</v>
      </c>
      <c r="F478" s="1384"/>
      <c r="G478" s="620">
        <f>F476*'Меню '!$K$3</f>
        <v>1674050</v>
      </c>
      <c r="H478" s="288"/>
    </row>
    <row r="479" spans="1:8" ht="15">
      <c r="A479" s="1403"/>
      <c r="B479" s="1355" t="s">
        <v>302</v>
      </c>
      <c r="C479" s="1356"/>
      <c r="D479" s="550">
        <v>592</v>
      </c>
      <c r="E479" s="577">
        <v>315</v>
      </c>
      <c r="F479" s="1391"/>
      <c r="G479" s="620">
        <f>F477*'Меню '!$K$3</f>
        <v>0</v>
      </c>
      <c r="H479" s="288"/>
    </row>
    <row r="480" spans="1:8" ht="15">
      <c r="A480" s="1400" t="s">
        <v>303</v>
      </c>
      <c r="B480" s="75">
        <v>50000</v>
      </c>
      <c r="C480" s="76">
        <v>56000</v>
      </c>
      <c r="D480" s="66">
        <f>D481+D482+D483</f>
        <v>50987</v>
      </c>
      <c r="E480" s="116">
        <f>E481+E482+E483</f>
        <v>27121</v>
      </c>
      <c r="F480" s="1394">
        <f>E480*(1-F$4)</f>
        <v>27121</v>
      </c>
      <c r="G480" s="620">
        <f>F478*'Меню '!$K$3</f>
        <v>0</v>
      </c>
      <c r="H480" s="288"/>
    </row>
    <row r="481" spans="1:8" ht="15">
      <c r="A481" s="1401"/>
      <c r="B481" s="1376" t="s">
        <v>299</v>
      </c>
      <c r="C481" s="1377"/>
      <c r="D481" s="78">
        <v>22184</v>
      </c>
      <c r="E481" s="114">
        <v>11800</v>
      </c>
      <c r="F481" s="1395"/>
      <c r="G481" s="620">
        <f>F479*'Меню '!$K$3</f>
        <v>0</v>
      </c>
      <c r="H481" s="288"/>
    </row>
    <row r="482" spans="1:8" ht="15">
      <c r="A482" s="1401"/>
      <c r="B482" s="1378" t="s">
        <v>300</v>
      </c>
      <c r="C482" s="1379"/>
      <c r="D482" s="78">
        <v>28211</v>
      </c>
      <c r="E482" s="114">
        <v>15006</v>
      </c>
      <c r="F482" s="1395"/>
      <c r="G482" s="620">
        <f>F480*'Меню '!$K$3</f>
        <v>1898470</v>
      </c>
      <c r="H482" s="288"/>
    </row>
    <row r="483" spans="1:8" ht="15">
      <c r="A483" s="1401"/>
      <c r="B483" s="1397" t="s">
        <v>302</v>
      </c>
      <c r="C483" s="1398"/>
      <c r="D483" s="550">
        <v>592</v>
      </c>
      <c r="E483" s="577">
        <v>315</v>
      </c>
      <c r="F483" s="1396"/>
      <c r="G483" s="620">
        <f>F481*'Меню '!$K$3</f>
        <v>0</v>
      </c>
      <c r="H483" s="288"/>
    </row>
    <row r="484" spans="1:8" ht="15">
      <c r="A484" s="1402" t="s">
        <v>304</v>
      </c>
      <c r="B484" s="570">
        <v>56000</v>
      </c>
      <c r="C484" s="571">
        <v>63000</v>
      </c>
      <c r="D484" s="548">
        <f>D485+D486+D487</f>
        <v>55950</v>
      </c>
      <c r="E484" s="528">
        <f>E485+E486+E487</f>
        <v>29761</v>
      </c>
      <c r="F484" s="1383">
        <f>E484*(1-F$4)</f>
        <v>29761</v>
      </c>
      <c r="G484" s="620">
        <f>F482*'Меню '!$K$3</f>
        <v>0</v>
      </c>
      <c r="H484" s="288"/>
    </row>
    <row r="485" spans="1:8" ht="15">
      <c r="A485" s="1403"/>
      <c r="B485" s="1351" t="s">
        <v>299</v>
      </c>
      <c r="C485" s="1352"/>
      <c r="D485" s="568">
        <v>22184</v>
      </c>
      <c r="E485" s="536">
        <v>11800</v>
      </c>
      <c r="F485" s="1384"/>
      <c r="G485" s="620">
        <f>F483*'Меню '!$K$3</f>
        <v>0</v>
      </c>
      <c r="H485" s="288"/>
    </row>
    <row r="486" spans="1:8" ht="15">
      <c r="A486" s="1403"/>
      <c r="B486" s="1353" t="s">
        <v>723</v>
      </c>
      <c r="C486" s="1354"/>
      <c r="D486" s="568">
        <v>33174</v>
      </c>
      <c r="E486" s="536">
        <v>17646</v>
      </c>
      <c r="F486" s="1384"/>
      <c r="G486" s="620">
        <f>F484*'Меню '!$K$3</f>
        <v>2083270</v>
      </c>
      <c r="H486" s="288"/>
    </row>
    <row r="487" spans="1:8" ht="15">
      <c r="A487" s="1403"/>
      <c r="B487" s="1355" t="s">
        <v>302</v>
      </c>
      <c r="C487" s="1356"/>
      <c r="D487" s="550">
        <v>592</v>
      </c>
      <c r="E487" s="577">
        <v>315</v>
      </c>
      <c r="F487" s="1391"/>
      <c r="G487" s="620">
        <f>F485*'Меню '!$K$3</f>
        <v>0</v>
      </c>
      <c r="H487" s="288"/>
    </row>
    <row r="488" spans="1:8" ht="15">
      <c r="A488" s="1400" t="s">
        <v>305</v>
      </c>
      <c r="B488" s="75">
        <v>56000</v>
      </c>
      <c r="C488" s="76">
        <v>63000</v>
      </c>
      <c r="D488" s="66">
        <f>D489+D490+D491</f>
        <v>57014</v>
      </c>
      <c r="E488" s="116">
        <f>E489+E490+E491</f>
        <v>30327</v>
      </c>
      <c r="F488" s="1394">
        <f>E488*(1-F$4)</f>
        <v>30327</v>
      </c>
      <c r="G488" s="620">
        <f>F486*'Меню '!$K$3</f>
        <v>0</v>
      </c>
      <c r="H488" s="288"/>
    </row>
    <row r="489" spans="1:8" ht="15">
      <c r="A489" s="1401"/>
      <c r="B489" s="1376" t="s">
        <v>300</v>
      </c>
      <c r="C489" s="1377"/>
      <c r="D489" s="78">
        <v>28211</v>
      </c>
      <c r="E489" s="114">
        <v>15006</v>
      </c>
      <c r="F489" s="1395"/>
      <c r="G489" s="620">
        <f>F487*'Меню '!$K$3</f>
        <v>0</v>
      </c>
      <c r="H489" s="288"/>
    </row>
    <row r="490" spans="1:8" ht="15">
      <c r="A490" s="1401"/>
      <c r="B490" s="1378" t="s">
        <v>300</v>
      </c>
      <c r="C490" s="1379"/>
      <c r="D490" s="78">
        <v>28211</v>
      </c>
      <c r="E490" s="114">
        <v>15006</v>
      </c>
      <c r="F490" s="1395"/>
      <c r="G490" s="620">
        <f>F488*'Меню '!$K$3</f>
        <v>2122890</v>
      </c>
      <c r="H490" s="288"/>
    </row>
    <row r="491" spans="1:8" ht="15">
      <c r="A491" s="1401"/>
      <c r="B491" s="1397" t="s">
        <v>302</v>
      </c>
      <c r="C491" s="1398"/>
      <c r="D491" s="550">
        <v>592</v>
      </c>
      <c r="E491" s="577">
        <v>315</v>
      </c>
      <c r="F491" s="1396"/>
      <c r="G491" s="620">
        <f>F489*'Меню '!$K$3</f>
        <v>0</v>
      </c>
      <c r="H491" s="288"/>
    </row>
    <row r="492" spans="1:8" ht="15">
      <c r="A492" s="1402" t="s">
        <v>306</v>
      </c>
      <c r="B492" s="570">
        <v>63000</v>
      </c>
      <c r="C492" s="571">
        <v>69000</v>
      </c>
      <c r="D492" s="548">
        <f>D493+D494+D495</f>
        <v>61977</v>
      </c>
      <c r="E492" s="528">
        <f>E493+E494+E495</f>
        <v>32967</v>
      </c>
      <c r="F492" s="1383">
        <f>E492*(1-F$4)</f>
        <v>32967</v>
      </c>
      <c r="G492" s="620">
        <f>F490*'Меню '!$K$3</f>
        <v>0</v>
      </c>
      <c r="H492" s="288"/>
    </row>
    <row r="493" spans="1:8" ht="15">
      <c r="A493" s="1403"/>
      <c r="B493" s="1351" t="s">
        <v>300</v>
      </c>
      <c r="C493" s="1352"/>
      <c r="D493" s="568">
        <v>28211</v>
      </c>
      <c r="E493" s="536">
        <v>15006</v>
      </c>
      <c r="F493" s="1384"/>
      <c r="G493" s="620">
        <f>F491*'Меню '!$K$3</f>
        <v>0</v>
      </c>
      <c r="H493" s="288"/>
    </row>
    <row r="494" spans="1:8" ht="15">
      <c r="A494" s="1403"/>
      <c r="B494" s="1353" t="s">
        <v>723</v>
      </c>
      <c r="C494" s="1354"/>
      <c r="D494" s="568">
        <v>33174</v>
      </c>
      <c r="E494" s="536">
        <v>17646</v>
      </c>
      <c r="F494" s="1384"/>
      <c r="G494" s="620">
        <f>F492*'Меню '!$K$3</f>
        <v>2307690</v>
      </c>
      <c r="H494" s="288"/>
    </row>
    <row r="495" spans="1:8" ht="15">
      <c r="A495" s="1403"/>
      <c r="B495" s="1355" t="s">
        <v>302</v>
      </c>
      <c r="C495" s="1356"/>
      <c r="D495" s="550">
        <v>592</v>
      </c>
      <c r="E495" s="577">
        <v>315</v>
      </c>
      <c r="F495" s="1391"/>
      <c r="G495" s="620">
        <f>F493*'Меню '!$K$3</f>
        <v>0</v>
      </c>
      <c r="H495" s="288"/>
    </row>
    <row r="496" spans="1:8" ht="15">
      <c r="A496" s="1400" t="s">
        <v>307</v>
      </c>
      <c r="B496" s="75">
        <v>69000</v>
      </c>
      <c r="C496" s="76">
        <v>76500</v>
      </c>
      <c r="D496" s="66">
        <f>D497+D498+D499</f>
        <v>66940</v>
      </c>
      <c r="E496" s="116">
        <f>E497+E498+E499</f>
        <v>35607</v>
      </c>
      <c r="F496" s="1394">
        <f>E496*(1-F$4)</f>
        <v>35607</v>
      </c>
      <c r="G496" s="620">
        <f>F494*'Меню '!$K$3</f>
        <v>0</v>
      </c>
      <c r="H496" s="288"/>
    </row>
    <row r="497" spans="1:8" ht="15">
      <c r="A497" s="1401"/>
      <c r="B497" s="1376" t="s">
        <v>723</v>
      </c>
      <c r="C497" s="1377"/>
      <c r="D497" s="78">
        <v>33174</v>
      </c>
      <c r="E497" s="114">
        <v>17646</v>
      </c>
      <c r="F497" s="1395"/>
      <c r="G497" s="620">
        <f>F495*'Меню '!$K$3</f>
        <v>0</v>
      </c>
      <c r="H497" s="288"/>
    </row>
    <row r="498" spans="1:8" ht="15">
      <c r="A498" s="1401"/>
      <c r="B498" s="1378" t="s">
        <v>723</v>
      </c>
      <c r="C498" s="1379"/>
      <c r="D498" s="78">
        <v>33174</v>
      </c>
      <c r="E498" s="114">
        <v>17646</v>
      </c>
      <c r="F498" s="1395"/>
      <c r="G498" s="620">
        <f>F496*'Меню '!$K$3</f>
        <v>2492490</v>
      </c>
      <c r="H498" s="288"/>
    </row>
    <row r="499" spans="1:8" ht="15">
      <c r="A499" s="1401"/>
      <c r="B499" s="1397" t="s">
        <v>302</v>
      </c>
      <c r="C499" s="1398"/>
      <c r="D499" s="550">
        <v>592</v>
      </c>
      <c r="E499" s="577">
        <v>315</v>
      </c>
      <c r="F499" s="1396"/>
      <c r="G499" s="620">
        <f>F497*'Меню '!$K$3</f>
        <v>0</v>
      </c>
      <c r="H499" s="288"/>
    </row>
    <row r="500" spans="1:8" ht="15.75" customHeight="1" hidden="1">
      <c r="A500" s="267"/>
      <c r="B500" s="138"/>
      <c r="C500" s="139"/>
      <c r="D500" s="143"/>
      <c r="E500" s="114"/>
      <c r="F500" s="146">
        <f>E500*(1-F4)</f>
        <v>0</v>
      </c>
      <c r="G500" s="620">
        <f>F498*'Меню '!$K$3</f>
        <v>0</v>
      </c>
      <c r="H500" s="288"/>
    </row>
    <row r="501" spans="1:8" ht="15" hidden="1">
      <c r="A501" s="268"/>
      <c r="B501" s="140"/>
      <c r="C501" s="141"/>
      <c r="D501" s="144"/>
      <c r="E501" s="145"/>
      <c r="F501" s="146">
        <f>E501*(1-F4)</f>
        <v>0</v>
      </c>
      <c r="G501" s="620">
        <f>F499*'Меню '!$K$3</f>
        <v>0</v>
      </c>
      <c r="H501" s="288"/>
    </row>
    <row r="502" spans="1:8" ht="15" hidden="1">
      <c r="A502" s="268"/>
      <c r="B502" s="140"/>
      <c r="C502" s="141"/>
      <c r="D502" s="144"/>
      <c r="E502" s="145"/>
      <c r="F502" s="146">
        <f>E502*(1-F4)</f>
        <v>0</v>
      </c>
      <c r="G502" s="620">
        <f>F500*'Меню '!$K$3</f>
        <v>0</v>
      </c>
      <c r="H502" s="288"/>
    </row>
    <row r="503" spans="1:8" ht="15" hidden="1">
      <c r="A503" s="268"/>
      <c r="B503" s="140"/>
      <c r="C503" s="141"/>
      <c r="D503" s="144"/>
      <c r="E503" s="145"/>
      <c r="F503" s="146">
        <f>E503*(1-F4)</f>
        <v>0</v>
      </c>
      <c r="G503" s="620">
        <f>F501*'Меню '!$K$3</f>
        <v>0</v>
      </c>
      <c r="H503" s="288"/>
    </row>
    <row r="504" spans="1:8" ht="15" hidden="1">
      <c r="A504" s="268"/>
      <c r="B504" s="140"/>
      <c r="C504" s="141"/>
      <c r="D504" s="144"/>
      <c r="E504" s="145"/>
      <c r="F504" s="146"/>
      <c r="G504" s="620">
        <f>F502*'Меню '!$K$3</f>
        <v>0</v>
      </c>
      <c r="H504" s="288"/>
    </row>
    <row r="505" spans="1:8" ht="15" hidden="1">
      <c r="A505" s="268"/>
      <c r="B505" s="140"/>
      <c r="C505" s="141"/>
      <c r="D505" s="144"/>
      <c r="E505" s="145"/>
      <c r="F505" s="146">
        <f>E505*(1-F4)</f>
        <v>0</v>
      </c>
      <c r="G505" s="620">
        <f>F503*'Меню '!$K$3</f>
        <v>0</v>
      </c>
      <c r="H505" s="288"/>
    </row>
    <row r="506" spans="1:8" ht="15" hidden="1">
      <c r="A506" s="268"/>
      <c r="B506" s="140"/>
      <c r="C506" s="141"/>
      <c r="D506" s="144"/>
      <c r="E506" s="145"/>
      <c r="F506" s="146">
        <f>E506*(1-F4)</f>
        <v>0</v>
      </c>
      <c r="G506" s="620">
        <f>F504*'Меню '!$K$3</f>
        <v>0</v>
      </c>
      <c r="H506" s="288"/>
    </row>
    <row r="507" spans="1:8" ht="15" hidden="1">
      <c r="A507" s="268"/>
      <c r="B507" s="140"/>
      <c r="C507" s="141"/>
      <c r="D507" s="144"/>
      <c r="E507" s="145"/>
      <c r="F507" s="146">
        <f>E507*(1-F4)</f>
        <v>0</v>
      </c>
      <c r="G507" s="620">
        <f>F505*'Меню '!$K$3</f>
        <v>0</v>
      </c>
      <c r="H507" s="288"/>
    </row>
    <row r="508" spans="1:8" ht="15" hidden="1">
      <c r="A508" s="268"/>
      <c r="B508" s="140"/>
      <c r="C508" s="141"/>
      <c r="D508" s="144"/>
      <c r="E508" s="145"/>
      <c r="F508" s="146">
        <f>E508*(1-F4)</f>
        <v>0</v>
      </c>
      <c r="G508" s="620">
        <f>F506*'Меню '!$K$3</f>
        <v>0</v>
      </c>
      <c r="H508" s="288"/>
    </row>
    <row r="509" spans="1:8" ht="15" hidden="1">
      <c r="A509" s="268"/>
      <c r="B509" s="140"/>
      <c r="C509" s="141"/>
      <c r="D509" s="144"/>
      <c r="E509" s="145"/>
      <c r="F509" s="146"/>
      <c r="G509" s="620">
        <f>F507*'Меню '!$K$3</f>
        <v>0</v>
      </c>
      <c r="H509" s="288"/>
    </row>
    <row r="510" spans="1:8" ht="15" hidden="1">
      <c r="A510" s="268"/>
      <c r="B510" s="140"/>
      <c r="C510" s="141"/>
      <c r="D510" s="144"/>
      <c r="E510" s="145"/>
      <c r="F510" s="146">
        <f>E510*(1-F4)</f>
        <v>0</v>
      </c>
      <c r="G510" s="620">
        <f>F508*'Меню '!$K$3</f>
        <v>0</v>
      </c>
      <c r="H510" s="288"/>
    </row>
    <row r="511" spans="1:8" ht="15" hidden="1">
      <c r="A511" s="268"/>
      <c r="B511" s="140"/>
      <c r="C511" s="141"/>
      <c r="D511" s="144"/>
      <c r="E511" s="145"/>
      <c r="F511" s="146">
        <f>E511*(1-F4)</f>
        <v>0</v>
      </c>
      <c r="G511" s="620">
        <f>F509*'Меню '!$K$3</f>
        <v>0</v>
      </c>
      <c r="H511" s="288"/>
    </row>
    <row r="512" spans="1:8" ht="15" hidden="1">
      <c r="A512" s="268"/>
      <c r="B512" s="140"/>
      <c r="C512" s="141"/>
      <c r="D512" s="144"/>
      <c r="E512" s="145"/>
      <c r="F512" s="146">
        <f>E512*(1-F4)</f>
        <v>0</v>
      </c>
      <c r="G512" s="620">
        <f>F510*'Меню '!$K$3</f>
        <v>0</v>
      </c>
      <c r="H512" s="288"/>
    </row>
    <row r="513" spans="1:8" ht="15" hidden="1">
      <c r="A513" s="268"/>
      <c r="B513" s="140"/>
      <c r="C513" s="141"/>
      <c r="D513" s="144"/>
      <c r="E513" s="145"/>
      <c r="F513" s="146">
        <f>E513*(1-F4)</f>
        <v>0</v>
      </c>
      <c r="G513" s="620">
        <f>F511*'Меню '!$K$3</f>
        <v>0</v>
      </c>
      <c r="H513" s="288"/>
    </row>
    <row r="514" spans="1:8" ht="15" hidden="1">
      <c r="A514" s="268"/>
      <c r="B514" s="140"/>
      <c r="C514" s="141"/>
      <c r="D514" s="144"/>
      <c r="E514" s="145"/>
      <c r="F514" s="146"/>
      <c r="G514" s="620">
        <f>F512*'Меню '!$K$3</f>
        <v>0</v>
      </c>
      <c r="H514" s="288"/>
    </row>
    <row r="515" spans="1:8" ht="15" hidden="1">
      <c r="A515" s="268"/>
      <c r="B515" s="140"/>
      <c r="C515" s="141"/>
      <c r="D515" s="144"/>
      <c r="E515" s="145"/>
      <c r="F515" s="146"/>
      <c r="G515" s="620">
        <f>F513*'Меню '!$K$3</f>
        <v>0</v>
      </c>
      <c r="H515" s="288"/>
    </row>
    <row r="516" spans="1:8" ht="15" hidden="1">
      <c r="A516" s="268"/>
      <c r="B516" s="140"/>
      <c r="C516" s="141"/>
      <c r="D516" s="144"/>
      <c r="E516" s="145"/>
      <c r="F516" s="146"/>
      <c r="G516" s="620">
        <f>F514*'Меню '!$K$3</f>
        <v>0</v>
      </c>
      <c r="H516" s="288"/>
    </row>
    <row r="517" spans="1:8" ht="15" hidden="1">
      <c r="A517" s="268"/>
      <c r="B517" s="140"/>
      <c r="C517" s="141"/>
      <c r="D517" s="144"/>
      <c r="E517" s="145"/>
      <c r="F517" s="146"/>
      <c r="G517" s="620">
        <f>F515*'Меню '!$K$3</f>
        <v>0</v>
      </c>
      <c r="H517" s="288"/>
    </row>
    <row r="518" spans="1:8" ht="15" hidden="1">
      <c r="A518" s="268"/>
      <c r="B518" s="140"/>
      <c r="C518" s="141"/>
      <c r="D518" s="144"/>
      <c r="E518" s="145"/>
      <c r="F518" s="146">
        <f>E518*(1-F4)</f>
        <v>0</v>
      </c>
      <c r="G518" s="620">
        <f>F516*'Меню '!$K$3</f>
        <v>0</v>
      </c>
      <c r="H518" s="288"/>
    </row>
    <row r="519" spans="1:8" ht="15" hidden="1">
      <c r="A519" s="268"/>
      <c r="B519" s="140"/>
      <c r="C519" s="141"/>
      <c r="D519" s="144"/>
      <c r="E519" s="145"/>
      <c r="F519" s="146">
        <f>E519*(1-F4)</f>
        <v>0</v>
      </c>
      <c r="G519" s="620">
        <f>F517*'Меню '!$K$3</f>
        <v>0</v>
      </c>
      <c r="H519" s="288"/>
    </row>
    <row r="520" spans="1:8" ht="15" hidden="1">
      <c r="A520" s="268"/>
      <c r="B520" s="140"/>
      <c r="C520" s="141"/>
      <c r="D520" s="144"/>
      <c r="E520" s="145"/>
      <c r="F520" s="146">
        <f>E520*(1-F4)</f>
        <v>0</v>
      </c>
      <c r="G520" s="620">
        <f>F518*'Меню '!$K$3</f>
        <v>0</v>
      </c>
      <c r="H520" s="288"/>
    </row>
    <row r="521" spans="1:8" ht="15" hidden="1">
      <c r="A521" s="268"/>
      <c r="B521" s="140"/>
      <c r="C521" s="141"/>
      <c r="D521" s="144"/>
      <c r="E521" s="145"/>
      <c r="F521" s="146">
        <f>E521*(1-F4)</f>
        <v>0</v>
      </c>
      <c r="G521" s="620">
        <f>F519*'Меню '!$K$3</f>
        <v>0</v>
      </c>
      <c r="H521" s="288"/>
    </row>
    <row r="522" spans="1:8" ht="15" hidden="1">
      <c r="A522" s="268"/>
      <c r="B522" s="140"/>
      <c r="C522" s="141"/>
      <c r="D522" s="144"/>
      <c r="E522" s="145"/>
      <c r="F522" s="146">
        <f>E522*(1-F4)</f>
        <v>0</v>
      </c>
      <c r="G522" s="620">
        <f>F520*'Меню '!$K$3</f>
        <v>0</v>
      </c>
      <c r="H522" s="288"/>
    </row>
    <row r="523" spans="1:8" ht="15" hidden="1">
      <c r="A523" s="268"/>
      <c r="B523" s="140"/>
      <c r="C523" s="141"/>
      <c r="D523" s="144"/>
      <c r="E523" s="145"/>
      <c r="F523" s="146">
        <f>E523*(1-F4)</f>
        <v>0</v>
      </c>
      <c r="G523" s="620">
        <f>F521*'Меню '!$K$3</f>
        <v>0</v>
      </c>
      <c r="H523" s="288"/>
    </row>
    <row r="524" spans="1:8" ht="15" hidden="1">
      <c r="A524" s="268"/>
      <c r="B524" s="140"/>
      <c r="C524" s="141"/>
      <c r="D524" s="144"/>
      <c r="E524" s="145"/>
      <c r="F524" s="146">
        <f>E524*(1-F4)</f>
        <v>0</v>
      </c>
      <c r="G524" s="620">
        <f>F522*'Меню '!$K$3</f>
        <v>0</v>
      </c>
      <c r="H524" s="288"/>
    </row>
    <row r="525" spans="1:8" ht="12.75" customHeight="1" hidden="1">
      <c r="A525" s="268"/>
      <c r="B525" s="140"/>
      <c r="C525" s="141"/>
      <c r="D525" s="144"/>
      <c r="E525" s="145"/>
      <c r="F525" s="146"/>
      <c r="G525" s="620">
        <f>F523*'Меню '!$K$3</f>
        <v>0</v>
      </c>
      <c r="H525" s="288"/>
    </row>
    <row r="526" spans="1:8" ht="15" hidden="1">
      <c r="A526" s="268"/>
      <c r="B526" s="140"/>
      <c r="C526" s="141"/>
      <c r="D526" s="144"/>
      <c r="E526" s="145"/>
      <c r="F526" s="269"/>
      <c r="G526" s="620">
        <f>F524*'Меню '!$K$3</f>
        <v>0</v>
      </c>
      <c r="H526" s="288"/>
    </row>
    <row r="527" spans="1:8" ht="15" hidden="1">
      <c r="A527" s="268"/>
      <c r="B527" s="140"/>
      <c r="C527" s="141"/>
      <c r="D527" s="144"/>
      <c r="E527" s="145"/>
      <c r="F527" s="146"/>
      <c r="G527" s="620">
        <f>F525*'Меню '!$K$3</f>
        <v>0</v>
      </c>
      <c r="H527" s="288"/>
    </row>
    <row r="528" spans="1:8" ht="15" hidden="1">
      <c r="A528" s="268"/>
      <c r="B528" s="140"/>
      <c r="C528" s="141"/>
      <c r="D528" s="144"/>
      <c r="E528" s="145"/>
      <c r="F528" s="146">
        <f>E528*(1-F4)</f>
        <v>0</v>
      </c>
      <c r="G528" s="620">
        <f>F526*'Меню '!$K$3</f>
        <v>0</v>
      </c>
      <c r="H528" s="288"/>
    </row>
    <row r="529" spans="1:8" ht="15" hidden="1">
      <c r="A529" s="268"/>
      <c r="B529" s="140"/>
      <c r="C529" s="141"/>
      <c r="D529" s="144"/>
      <c r="E529" s="145"/>
      <c r="F529" s="146">
        <f>E529*(1-F4)</f>
        <v>0</v>
      </c>
      <c r="G529" s="620">
        <f>F527*'Меню '!$K$3</f>
        <v>0</v>
      </c>
      <c r="H529" s="288"/>
    </row>
    <row r="530" spans="1:8" ht="15" hidden="1">
      <c r="A530" s="268"/>
      <c r="B530" s="140"/>
      <c r="C530" s="141"/>
      <c r="D530" s="144"/>
      <c r="E530" s="145"/>
      <c r="F530" s="146">
        <f>E530*(1-F4)</f>
        <v>0</v>
      </c>
      <c r="G530" s="620">
        <f>F528*'Меню '!$K$3</f>
        <v>0</v>
      </c>
      <c r="H530" s="288"/>
    </row>
    <row r="531" spans="1:8" ht="15" hidden="1">
      <c r="A531" s="268"/>
      <c r="B531" s="140"/>
      <c r="C531" s="141"/>
      <c r="D531" s="144"/>
      <c r="E531" s="145"/>
      <c r="F531" s="146">
        <f>E531*(1-F4)</f>
        <v>0</v>
      </c>
      <c r="G531" s="620">
        <f>F529*'Меню '!$K$3</f>
        <v>0</v>
      </c>
      <c r="H531" s="288"/>
    </row>
    <row r="532" spans="1:8" ht="15" hidden="1">
      <c r="A532" s="268"/>
      <c r="B532" s="140"/>
      <c r="C532" s="141"/>
      <c r="D532" s="144"/>
      <c r="E532" s="145"/>
      <c r="F532" s="146">
        <f>E532*(1-F4)</f>
        <v>0</v>
      </c>
      <c r="G532" s="620">
        <f>F530*'Меню '!$K$3</f>
        <v>0</v>
      </c>
      <c r="H532" s="288"/>
    </row>
    <row r="533" spans="1:8" ht="15" hidden="1">
      <c r="A533" s="268"/>
      <c r="B533" s="140"/>
      <c r="C533" s="141"/>
      <c r="D533" s="144"/>
      <c r="E533" s="145"/>
      <c r="F533" s="146">
        <f>E533*(1-F4)</f>
        <v>0</v>
      </c>
      <c r="G533" s="620">
        <f>F531*'Меню '!$K$3</f>
        <v>0</v>
      </c>
      <c r="H533" s="288"/>
    </row>
    <row r="534" spans="1:8" ht="15" hidden="1">
      <c r="A534" s="268"/>
      <c r="B534" s="140"/>
      <c r="C534" s="141"/>
      <c r="D534" s="144"/>
      <c r="E534" s="145"/>
      <c r="F534" s="146"/>
      <c r="G534" s="620">
        <f>F532*'Меню '!$K$3</f>
        <v>0</v>
      </c>
      <c r="H534" s="288"/>
    </row>
    <row r="535" spans="1:8" ht="15" hidden="1">
      <c r="A535" s="268"/>
      <c r="B535" s="140"/>
      <c r="C535" s="141"/>
      <c r="D535" s="144"/>
      <c r="E535" s="145"/>
      <c r="F535" s="146">
        <f>E535*(1-F4)</f>
        <v>0</v>
      </c>
      <c r="G535" s="620">
        <f>F533*'Меню '!$K$3</f>
        <v>0</v>
      </c>
      <c r="H535" s="288"/>
    </row>
    <row r="536" spans="1:8" ht="15" hidden="1">
      <c r="A536" s="268"/>
      <c r="B536" s="140"/>
      <c r="C536" s="141"/>
      <c r="D536" s="144"/>
      <c r="E536" s="145"/>
      <c r="F536" s="146">
        <f>E536*(1-F4)</f>
        <v>0</v>
      </c>
      <c r="G536" s="620">
        <f>F534*'Меню '!$K$3</f>
        <v>0</v>
      </c>
      <c r="H536" s="288"/>
    </row>
    <row r="537" spans="1:8" ht="15" hidden="1">
      <c r="A537" s="268"/>
      <c r="B537" s="140"/>
      <c r="C537" s="141"/>
      <c r="D537" s="144"/>
      <c r="E537" s="145"/>
      <c r="F537" s="146">
        <f>E537*(1-F4)</f>
        <v>0</v>
      </c>
      <c r="G537" s="620">
        <f>F535*'Меню '!$K$3</f>
        <v>0</v>
      </c>
      <c r="H537" s="288"/>
    </row>
    <row r="538" spans="1:8" ht="15" hidden="1">
      <c r="A538" s="268"/>
      <c r="B538" s="140"/>
      <c r="C538" s="141"/>
      <c r="D538" s="144"/>
      <c r="E538" s="145"/>
      <c r="F538" s="146">
        <f>E538*(1-F4)</f>
        <v>0</v>
      </c>
      <c r="G538" s="620">
        <f>F536*'Меню '!$K$3</f>
        <v>0</v>
      </c>
      <c r="H538" s="288"/>
    </row>
    <row r="539" spans="1:8" ht="15" hidden="1">
      <c r="A539" s="268"/>
      <c r="B539" s="140"/>
      <c r="C539" s="141"/>
      <c r="D539" s="144"/>
      <c r="E539" s="145"/>
      <c r="F539" s="146">
        <f>E539*(1-F4)</f>
        <v>0</v>
      </c>
      <c r="G539" s="620">
        <f>F537*'Меню '!$K$3</f>
        <v>0</v>
      </c>
      <c r="H539" s="288"/>
    </row>
    <row r="540" spans="1:8" ht="15" hidden="1">
      <c r="A540" s="268"/>
      <c r="B540" s="140"/>
      <c r="C540" s="141"/>
      <c r="D540" s="144"/>
      <c r="E540" s="145"/>
      <c r="F540" s="146">
        <f>E540*(1-F4)</f>
        <v>0</v>
      </c>
      <c r="G540" s="620">
        <f>F538*'Меню '!$K$3</f>
        <v>0</v>
      </c>
      <c r="H540" s="288"/>
    </row>
    <row r="541" spans="1:8" ht="15" hidden="1">
      <c r="A541" s="268"/>
      <c r="B541" s="140"/>
      <c r="C541" s="141"/>
      <c r="D541" s="144"/>
      <c r="E541" s="145"/>
      <c r="F541" s="146"/>
      <c r="G541" s="620">
        <f>F539*'Меню '!$K$3</f>
        <v>0</v>
      </c>
      <c r="H541" s="288"/>
    </row>
    <row r="542" spans="1:8" ht="15" hidden="1">
      <c r="A542" s="268"/>
      <c r="B542" s="140"/>
      <c r="C542" s="141"/>
      <c r="D542" s="144"/>
      <c r="E542" s="145"/>
      <c r="F542" s="1399">
        <f>E542*(1-F4)</f>
        <v>0</v>
      </c>
      <c r="G542" s="620">
        <f>F540*'Меню '!$K$3</f>
        <v>0</v>
      </c>
      <c r="H542" s="288"/>
    </row>
    <row r="543" spans="1:8" ht="15" hidden="1">
      <c r="A543" s="268"/>
      <c r="B543" s="140"/>
      <c r="C543" s="141"/>
      <c r="D543" s="144"/>
      <c r="E543" s="145"/>
      <c r="F543" s="1399"/>
      <c r="G543" s="620">
        <f>F541*'Меню '!$K$3</f>
        <v>0</v>
      </c>
      <c r="H543" s="288"/>
    </row>
    <row r="544" spans="1:8" ht="15" hidden="1">
      <c r="A544" s="268"/>
      <c r="B544" s="140"/>
      <c r="C544" s="141"/>
      <c r="D544" s="144"/>
      <c r="E544" s="145"/>
      <c r="F544" s="1399"/>
      <c r="G544" s="620">
        <f>F542*'Меню '!$K$3</f>
        <v>0</v>
      </c>
      <c r="H544" s="288"/>
    </row>
    <row r="545" spans="1:8" ht="15" hidden="1">
      <c r="A545" s="268"/>
      <c r="B545" s="140"/>
      <c r="C545" s="141"/>
      <c r="D545" s="144"/>
      <c r="E545" s="145"/>
      <c r="F545" s="1399"/>
      <c r="G545" s="620">
        <f>F543*'Меню '!$K$3</f>
        <v>0</v>
      </c>
      <c r="H545" s="288"/>
    </row>
    <row r="546" spans="1:8" ht="15" hidden="1">
      <c r="A546" s="268"/>
      <c r="B546" s="140"/>
      <c r="C546" s="141"/>
      <c r="D546" s="144"/>
      <c r="E546" s="145"/>
      <c r="F546" s="1399">
        <f>E546*(1-F4)</f>
        <v>0</v>
      </c>
      <c r="G546" s="620">
        <f>F544*'Меню '!$K$3</f>
        <v>0</v>
      </c>
      <c r="H546" s="288"/>
    </row>
    <row r="547" spans="1:8" ht="15" hidden="1">
      <c r="A547" s="268"/>
      <c r="B547" s="140"/>
      <c r="C547" s="141"/>
      <c r="D547" s="144"/>
      <c r="E547" s="145"/>
      <c r="F547" s="1399"/>
      <c r="G547" s="620">
        <f>F545*'Меню '!$K$3</f>
        <v>0</v>
      </c>
      <c r="H547" s="288"/>
    </row>
    <row r="548" spans="1:8" ht="15" hidden="1">
      <c r="A548" s="268"/>
      <c r="B548" s="140"/>
      <c r="C548" s="141"/>
      <c r="D548" s="144"/>
      <c r="E548" s="145"/>
      <c r="F548" s="1399"/>
      <c r="G548" s="620">
        <f>F546*'Меню '!$K$3</f>
        <v>0</v>
      </c>
      <c r="H548" s="288"/>
    </row>
    <row r="549" spans="1:8" ht="15" hidden="1">
      <c r="A549" s="268"/>
      <c r="B549" s="140"/>
      <c r="C549" s="141"/>
      <c r="D549" s="144"/>
      <c r="E549" s="145"/>
      <c r="F549" s="1399"/>
      <c r="G549" s="620">
        <f>F547*'Меню '!$K$3</f>
        <v>0</v>
      </c>
      <c r="H549" s="288"/>
    </row>
    <row r="550" spans="1:8" ht="15" hidden="1">
      <c r="A550" s="268"/>
      <c r="B550" s="140"/>
      <c r="C550" s="141"/>
      <c r="D550" s="144"/>
      <c r="E550" s="145"/>
      <c r="F550" s="1399">
        <f>E550*(1-F4)</f>
        <v>0</v>
      </c>
      <c r="G550" s="620">
        <f>F548*'Меню '!$K$3</f>
        <v>0</v>
      </c>
      <c r="H550" s="288"/>
    </row>
    <row r="551" spans="1:8" ht="15" hidden="1">
      <c r="A551" s="268"/>
      <c r="B551" s="140"/>
      <c r="C551" s="141"/>
      <c r="D551" s="144"/>
      <c r="E551" s="145"/>
      <c r="F551" s="1399"/>
      <c r="G551" s="620">
        <f>F549*'Меню '!$K$3</f>
        <v>0</v>
      </c>
      <c r="H551" s="288"/>
    </row>
    <row r="552" spans="1:8" ht="15" hidden="1">
      <c r="A552" s="268"/>
      <c r="B552" s="140"/>
      <c r="C552" s="141"/>
      <c r="D552" s="144"/>
      <c r="E552" s="145"/>
      <c r="F552" s="1399"/>
      <c r="G552" s="620">
        <f>F550*'Меню '!$K$3</f>
        <v>0</v>
      </c>
      <c r="H552" s="288"/>
    </row>
    <row r="553" spans="1:8" ht="15" hidden="1">
      <c r="A553" s="268"/>
      <c r="B553" s="140"/>
      <c r="C553" s="141"/>
      <c r="D553" s="144"/>
      <c r="E553" s="145"/>
      <c r="F553" s="1399"/>
      <c r="G553" s="620">
        <f>F551*'Меню '!$K$3</f>
        <v>0</v>
      </c>
      <c r="H553" s="288"/>
    </row>
    <row r="554" spans="1:8" ht="15" hidden="1">
      <c r="A554" s="268"/>
      <c r="B554" s="140"/>
      <c r="C554" s="141"/>
      <c r="D554" s="144"/>
      <c r="E554" s="145"/>
      <c r="F554" s="1399">
        <f>E554*(1-F4)</f>
        <v>0</v>
      </c>
      <c r="G554" s="620">
        <f>F552*'Меню '!$K$3</f>
        <v>0</v>
      </c>
      <c r="H554" s="288"/>
    </row>
    <row r="555" spans="1:8" ht="15" hidden="1">
      <c r="A555" s="268"/>
      <c r="B555" s="140"/>
      <c r="C555" s="141"/>
      <c r="D555" s="144"/>
      <c r="E555" s="145"/>
      <c r="F555" s="1399"/>
      <c r="G555" s="620">
        <f>F553*'Меню '!$K$3</f>
        <v>0</v>
      </c>
      <c r="H555" s="288"/>
    </row>
    <row r="556" spans="1:8" ht="15" hidden="1">
      <c r="A556" s="268"/>
      <c r="B556" s="140"/>
      <c r="C556" s="141"/>
      <c r="D556" s="144"/>
      <c r="E556" s="145"/>
      <c r="F556" s="1399"/>
      <c r="G556" s="620">
        <f>F554*'Меню '!$K$3</f>
        <v>0</v>
      </c>
      <c r="H556" s="288"/>
    </row>
    <row r="557" spans="1:8" ht="15" hidden="1">
      <c r="A557" s="268"/>
      <c r="B557" s="140"/>
      <c r="C557" s="141"/>
      <c r="D557" s="144"/>
      <c r="E557" s="145"/>
      <c r="F557" s="1399"/>
      <c r="G557" s="620">
        <f>F555*'Меню '!$K$3</f>
        <v>0</v>
      </c>
      <c r="H557" s="288"/>
    </row>
    <row r="558" spans="1:8" ht="15" hidden="1">
      <c r="A558" s="268"/>
      <c r="B558" s="140"/>
      <c r="C558" s="141"/>
      <c r="D558" s="144"/>
      <c r="E558" s="145"/>
      <c r="F558" s="1399">
        <f>E558*(1-F4)</f>
        <v>0</v>
      </c>
      <c r="G558" s="620">
        <f>F556*'Меню '!$K$3</f>
        <v>0</v>
      </c>
      <c r="H558" s="288"/>
    </row>
    <row r="559" spans="1:8" ht="15" hidden="1">
      <c r="A559" s="268"/>
      <c r="B559" s="140"/>
      <c r="C559" s="141"/>
      <c r="D559" s="144"/>
      <c r="E559" s="145"/>
      <c r="F559" s="1399"/>
      <c r="G559" s="620">
        <f>F557*'Меню '!$K$3</f>
        <v>0</v>
      </c>
      <c r="H559" s="288"/>
    </row>
    <row r="560" spans="1:8" ht="15" hidden="1">
      <c r="A560" s="268"/>
      <c r="B560" s="140"/>
      <c r="C560" s="141"/>
      <c r="D560" s="144"/>
      <c r="E560" s="145"/>
      <c r="F560" s="1399"/>
      <c r="G560" s="620">
        <f>F558*'Меню '!$K$3</f>
        <v>0</v>
      </c>
      <c r="H560" s="288"/>
    </row>
    <row r="561" spans="1:8" ht="15" hidden="1">
      <c r="A561" s="268"/>
      <c r="B561" s="140"/>
      <c r="C561" s="141"/>
      <c r="D561" s="144"/>
      <c r="E561" s="145"/>
      <c r="F561" s="1399"/>
      <c r="G561" s="620">
        <f>F559*'Меню '!$K$3</f>
        <v>0</v>
      </c>
      <c r="H561" s="288"/>
    </row>
    <row r="562" spans="1:8" ht="15" hidden="1">
      <c r="A562" s="268"/>
      <c r="B562" s="140"/>
      <c r="C562" s="141"/>
      <c r="D562" s="144"/>
      <c r="E562" s="145"/>
      <c r="F562" s="1399">
        <f>E562*(1-F4)</f>
        <v>0</v>
      </c>
      <c r="G562" s="620">
        <f>F560*'Меню '!$K$3</f>
        <v>0</v>
      </c>
      <c r="H562" s="288"/>
    </row>
    <row r="563" spans="1:8" ht="15" hidden="1">
      <c r="A563" s="268"/>
      <c r="B563" s="140"/>
      <c r="C563" s="141"/>
      <c r="D563" s="144"/>
      <c r="E563" s="145"/>
      <c r="F563" s="1399"/>
      <c r="G563" s="620">
        <f>F561*'Меню '!$K$3</f>
        <v>0</v>
      </c>
      <c r="H563" s="288"/>
    </row>
    <row r="564" spans="1:8" ht="15" hidden="1">
      <c r="A564" s="268"/>
      <c r="B564" s="140"/>
      <c r="C564" s="141"/>
      <c r="D564" s="144"/>
      <c r="E564" s="145"/>
      <c r="F564" s="1399"/>
      <c r="G564" s="620">
        <f>F562*'Меню '!$K$3</f>
        <v>0</v>
      </c>
      <c r="H564" s="288"/>
    </row>
    <row r="565" spans="1:8" ht="15" hidden="1">
      <c r="A565" s="268"/>
      <c r="B565" s="140"/>
      <c r="C565" s="141"/>
      <c r="D565" s="144"/>
      <c r="E565" s="145"/>
      <c r="F565" s="1399"/>
      <c r="G565" s="620">
        <f>F563*'Меню '!$K$3</f>
        <v>0</v>
      </c>
      <c r="H565" s="288"/>
    </row>
    <row r="566" spans="1:8" ht="15" hidden="1">
      <c r="A566" s="268"/>
      <c r="B566" s="140"/>
      <c r="C566" s="141"/>
      <c r="D566" s="144"/>
      <c r="E566" s="145"/>
      <c r="F566" s="1399">
        <f>E566*(1-F4)</f>
        <v>0</v>
      </c>
      <c r="G566" s="620">
        <f>F564*'Меню '!$K$3</f>
        <v>0</v>
      </c>
      <c r="H566" s="288"/>
    </row>
    <row r="567" spans="1:8" ht="15" hidden="1">
      <c r="A567" s="268"/>
      <c r="B567" s="140"/>
      <c r="C567" s="141"/>
      <c r="D567" s="144"/>
      <c r="E567" s="145"/>
      <c r="F567" s="1399"/>
      <c r="G567" s="620">
        <f>F565*'Меню '!$K$3</f>
        <v>0</v>
      </c>
      <c r="H567" s="288"/>
    </row>
    <row r="568" spans="1:8" ht="15" hidden="1">
      <c r="A568" s="268"/>
      <c r="B568" s="140"/>
      <c r="C568" s="141"/>
      <c r="D568" s="144"/>
      <c r="E568" s="145"/>
      <c r="F568" s="1399"/>
      <c r="G568" s="620">
        <f>F566*'Меню '!$K$3</f>
        <v>0</v>
      </c>
      <c r="H568" s="288"/>
    </row>
    <row r="569" spans="1:8" ht="15" hidden="1">
      <c r="A569" s="268"/>
      <c r="B569" s="140"/>
      <c r="C569" s="141"/>
      <c r="D569" s="144"/>
      <c r="E569" s="145"/>
      <c r="F569" s="1399"/>
      <c r="G569" s="620">
        <f>F567*'Меню '!$K$3</f>
        <v>0</v>
      </c>
      <c r="H569" s="288"/>
    </row>
    <row r="570" spans="1:8" ht="15" hidden="1">
      <c r="A570" s="268"/>
      <c r="B570" s="140"/>
      <c r="C570" s="141"/>
      <c r="D570" s="144"/>
      <c r="E570" s="145"/>
      <c r="F570" s="1399">
        <f>E570*(1-F4)</f>
        <v>0</v>
      </c>
      <c r="G570" s="620">
        <f>F568*'Меню '!$K$3</f>
        <v>0</v>
      </c>
      <c r="H570" s="288"/>
    </row>
    <row r="571" spans="1:8" ht="15" hidden="1">
      <c r="A571" s="268"/>
      <c r="B571" s="140"/>
      <c r="C571" s="141"/>
      <c r="D571" s="144"/>
      <c r="E571" s="145"/>
      <c r="F571" s="1399"/>
      <c r="G571" s="620">
        <f>F569*'Меню '!$K$3</f>
        <v>0</v>
      </c>
      <c r="H571" s="288"/>
    </row>
    <row r="572" spans="1:8" ht="15" hidden="1">
      <c r="A572" s="268"/>
      <c r="B572" s="140"/>
      <c r="C572" s="141"/>
      <c r="D572" s="144"/>
      <c r="E572" s="145"/>
      <c r="F572" s="1399"/>
      <c r="G572" s="620">
        <f>F570*'Меню '!$K$3</f>
        <v>0</v>
      </c>
      <c r="H572" s="288"/>
    </row>
    <row r="573" spans="1:8" ht="15" hidden="1">
      <c r="A573" s="268"/>
      <c r="B573" s="140"/>
      <c r="C573" s="141"/>
      <c r="D573" s="144"/>
      <c r="E573" s="145"/>
      <c r="F573" s="1399"/>
      <c r="G573" s="620">
        <f>F571*'Меню '!$K$3</f>
        <v>0</v>
      </c>
      <c r="H573" s="288"/>
    </row>
    <row r="574" spans="1:8" ht="15" hidden="1">
      <c r="A574" s="268"/>
      <c r="B574" s="140"/>
      <c r="C574" s="141"/>
      <c r="D574" s="144"/>
      <c r="E574" s="145"/>
      <c r="F574" s="1399">
        <f>E574*(1-F4)</f>
        <v>0</v>
      </c>
      <c r="G574" s="620">
        <f>F572*'Меню '!$K$3</f>
        <v>0</v>
      </c>
      <c r="H574" s="288"/>
    </row>
    <row r="575" spans="1:8" ht="15" hidden="1">
      <c r="A575" s="268"/>
      <c r="B575" s="140"/>
      <c r="C575" s="141"/>
      <c r="D575" s="144"/>
      <c r="E575" s="145"/>
      <c r="F575" s="1399"/>
      <c r="G575" s="620">
        <f>F573*'Меню '!$K$3</f>
        <v>0</v>
      </c>
      <c r="H575" s="288"/>
    </row>
    <row r="576" spans="1:8" ht="15" hidden="1">
      <c r="A576" s="268"/>
      <c r="B576" s="140"/>
      <c r="C576" s="141"/>
      <c r="D576" s="144"/>
      <c r="E576" s="145"/>
      <c r="F576" s="1399"/>
      <c r="G576" s="620">
        <f>F574*'Меню '!$K$3</f>
        <v>0</v>
      </c>
      <c r="H576" s="288"/>
    </row>
    <row r="577" spans="1:8" ht="15" hidden="1">
      <c r="A577" s="268"/>
      <c r="B577" s="140"/>
      <c r="C577" s="141"/>
      <c r="D577" s="144"/>
      <c r="E577" s="145"/>
      <c r="F577" s="1399"/>
      <c r="G577" s="620">
        <f>F575*'Меню '!$K$3</f>
        <v>0</v>
      </c>
      <c r="H577" s="288"/>
    </row>
    <row r="578" spans="1:8" ht="15" hidden="1">
      <c r="A578" s="268"/>
      <c r="B578" s="140"/>
      <c r="C578" s="141"/>
      <c r="D578" s="144"/>
      <c r="E578" s="145"/>
      <c r="F578" s="1399">
        <f>E578*(1-F4)</f>
        <v>0</v>
      </c>
      <c r="G578" s="620">
        <f>F576*'Меню '!$K$3</f>
        <v>0</v>
      </c>
      <c r="H578" s="288"/>
    </row>
    <row r="579" spans="1:8" ht="15" hidden="1">
      <c r="A579" s="268"/>
      <c r="B579" s="140"/>
      <c r="C579" s="141"/>
      <c r="D579" s="144"/>
      <c r="E579" s="145"/>
      <c r="F579" s="1399"/>
      <c r="G579" s="620">
        <f>F577*'Меню '!$K$3</f>
        <v>0</v>
      </c>
      <c r="H579" s="288"/>
    </row>
    <row r="580" spans="1:8" ht="15" hidden="1">
      <c r="A580" s="268"/>
      <c r="B580" s="140"/>
      <c r="C580" s="141"/>
      <c r="D580" s="144"/>
      <c r="E580" s="145"/>
      <c r="F580" s="1399"/>
      <c r="G580" s="620">
        <f>F578*'Меню '!$K$3</f>
        <v>0</v>
      </c>
      <c r="H580" s="288"/>
    </row>
    <row r="581" spans="1:8" ht="15" hidden="1">
      <c r="A581" s="268"/>
      <c r="B581" s="140"/>
      <c r="C581" s="141"/>
      <c r="D581" s="144"/>
      <c r="E581" s="145"/>
      <c r="F581" s="1399"/>
      <c r="G581" s="620">
        <f>F579*'Меню '!$K$3</f>
        <v>0</v>
      </c>
      <c r="H581" s="288"/>
    </row>
    <row r="582" spans="1:8" ht="15" hidden="1">
      <c r="A582" s="268"/>
      <c r="B582" s="140"/>
      <c r="C582" s="141"/>
      <c r="D582" s="144"/>
      <c r="E582" s="145"/>
      <c r="F582" s="1399">
        <f>E582*(1-F4)</f>
        <v>0</v>
      </c>
      <c r="G582" s="620">
        <f>F580*'Меню '!$K$3</f>
        <v>0</v>
      </c>
      <c r="H582" s="288"/>
    </row>
    <row r="583" spans="1:8" ht="15" hidden="1">
      <c r="A583" s="268"/>
      <c r="B583" s="140"/>
      <c r="C583" s="141"/>
      <c r="D583" s="144"/>
      <c r="E583" s="145"/>
      <c r="F583" s="1399"/>
      <c r="G583" s="620">
        <f>F581*'Меню '!$K$3</f>
        <v>0</v>
      </c>
      <c r="H583" s="288"/>
    </row>
    <row r="584" spans="1:8" ht="15" hidden="1">
      <c r="A584" s="268"/>
      <c r="B584" s="140"/>
      <c r="C584" s="141"/>
      <c r="D584" s="144"/>
      <c r="E584" s="145"/>
      <c r="F584" s="1399"/>
      <c r="G584" s="620">
        <f>F582*'Меню '!$K$3</f>
        <v>0</v>
      </c>
      <c r="H584" s="288"/>
    </row>
    <row r="585" spans="1:8" ht="15" hidden="1">
      <c r="A585" s="268"/>
      <c r="B585" s="140"/>
      <c r="C585" s="141"/>
      <c r="D585" s="144"/>
      <c r="E585" s="145"/>
      <c r="F585" s="1399"/>
      <c r="G585" s="620">
        <f>F583*'Меню '!$K$3</f>
        <v>0</v>
      </c>
      <c r="H585" s="288"/>
    </row>
    <row r="586" spans="1:8" ht="15" hidden="1">
      <c r="A586" s="268"/>
      <c r="B586" s="140"/>
      <c r="C586" s="141"/>
      <c r="D586" s="144"/>
      <c r="E586" s="145"/>
      <c r="F586" s="1399">
        <f>E586*(1-F4)</f>
        <v>0</v>
      </c>
      <c r="G586" s="620">
        <f>F584*'Меню '!$K$3</f>
        <v>0</v>
      </c>
      <c r="H586" s="288"/>
    </row>
    <row r="587" spans="1:8" ht="15" hidden="1">
      <c r="A587" s="268"/>
      <c r="B587" s="140"/>
      <c r="C587" s="141"/>
      <c r="D587" s="144"/>
      <c r="E587" s="145"/>
      <c r="F587" s="1399"/>
      <c r="G587" s="620">
        <f>F585*'Меню '!$K$3</f>
        <v>0</v>
      </c>
      <c r="H587" s="288"/>
    </row>
    <row r="588" spans="1:8" ht="15" hidden="1">
      <c r="A588" s="268"/>
      <c r="B588" s="140"/>
      <c r="C588" s="141"/>
      <c r="D588" s="144"/>
      <c r="E588" s="145"/>
      <c r="F588" s="1399"/>
      <c r="G588" s="620">
        <f>F586*'Меню '!$K$3</f>
        <v>0</v>
      </c>
      <c r="H588" s="288"/>
    </row>
    <row r="589" spans="1:8" ht="15" hidden="1">
      <c r="A589" s="268"/>
      <c r="B589" s="140"/>
      <c r="C589" s="141"/>
      <c r="D589" s="144"/>
      <c r="E589" s="145"/>
      <c r="F589" s="1399"/>
      <c r="G589" s="620">
        <f>F587*'Меню '!$K$3</f>
        <v>0</v>
      </c>
      <c r="H589" s="288"/>
    </row>
    <row r="590" spans="1:8" ht="15" hidden="1">
      <c r="A590" s="268"/>
      <c r="B590" s="140"/>
      <c r="C590" s="141"/>
      <c r="D590" s="144"/>
      <c r="E590" s="145"/>
      <c r="F590" s="1399">
        <f>E590*(1-F4)</f>
        <v>0</v>
      </c>
      <c r="G590" s="620">
        <f>F588*'Меню '!$K$3</f>
        <v>0</v>
      </c>
      <c r="H590" s="288"/>
    </row>
    <row r="591" spans="1:8" ht="15" hidden="1">
      <c r="A591" s="268"/>
      <c r="B591" s="140"/>
      <c r="C591" s="141"/>
      <c r="D591" s="144"/>
      <c r="E591" s="145"/>
      <c r="F591" s="1399"/>
      <c r="G591" s="620">
        <f>F589*'Меню '!$K$3</f>
        <v>0</v>
      </c>
      <c r="H591" s="288"/>
    </row>
    <row r="592" spans="1:8" ht="15" hidden="1">
      <c r="A592" s="268"/>
      <c r="B592" s="140"/>
      <c r="C592" s="141"/>
      <c r="D592" s="144"/>
      <c r="E592" s="145"/>
      <c r="F592" s="1399"/>
      <c r="G592" s="620">
        <f>F590*'Меню '!$K$3</f>
        <v>0</v>
      </c>
      <c r="H592" s="288"/>
    </row>
    <row r="593" spans="1:8" ht="15" hidden="1">
      <c r="A593" s="268"/>
      <c r="B593" s="140"/>
      <c r="C593" s="141"/>
      <c r="D593" s="144"/>
      <c r="E593" s="145"/>
      <c r="F593" s="1399"/>
      <c r="G593" s="620">
        <f>F591*'Меню '!$K$3</f>
        <v>0</v>
      </c>
      <c r="H593" s="288"/>
    </row>
    <row r="594" spans="1:8" ht="12.75" customHeight="1" hidden="1">
      <c r="A594" s="268"/>
      <c r="B594" s="140"/>
      <c r="C594" s="141"/>
      <c r="D594" s="144"/>
      <c r="E594" s="145"/>
      <c r="F594" s="270">
        <f>E594*(1-F4)</f>
        <v>0</v>
      </c>
      <c r="G594" s="620">
        <f>F592*'Меню '!$K$3</f>
        <v>0</v>
      </c>
      <c r="H594" s="288"/>
    </row>
    <row r="595" spans="1:8" ht="15">
      <c r="A595" s="1380" t="s">
        <v>328</v>
      </c>
      <c r="B595" s="566">
        <v>69000</v>
      </c>
      <c r="C595" s="567">
        <v>76500</v>
      </c>
      <c r="D595" s="548">
        <f>D596+D597+D598</f>
        <v>67927</v>
      </c>
      <c r="E595" s="528">
        <f>E596+E597+E598</f>
        <v>36132</v>
      </c>
      <c r="F595" s="1383">
        <f>E595*(1-F$4)</f>
        <v>36132</v>
      </c>
      <c r="G595" s="620">
        <f>F593*'Меню '!$K$3</f>
        <v>0</v>
      </c>
      <c r="H595" s="288"/>
    </row>
    <row r="596" spans="1:8" ht="15">
      <c r="A596" s="1381"/>
      <c r="B596" s="1351" t="s">
        <v>300</v>
      </c>
      <c r="C596" s="1352"/>
      <c r="D596" s="568">
        <v>28211</v>
      </c>
      <c r="E596" s="536">
        <v>15006</v>
      </c>
      <c r="F596" s="1384"/>
      <c r="G596" s="620">
        <f>F594*'Меню '!$K$3</f>
        <v>0</v>
      </c>
      <c r="H596" s="288"/>
    </row>
    <row r="597" spans="1:8" ht="15">
      <c r="A597" s="1381"/>
      <c r="B597" s="1353" t="s">
        <v>724</v>
      </c>
      <c r="C597" s="1354"/>
      <c r="D597" s="568">
        <v>38705</v>
      </c>
      <c r="E597" s="536">
        <v>20588</v>
      </c>
      <c r="F597" s="1384"/>
      <c r="G597" s="620">
        <f>F595*'Меню '!$K$3</f>
        <v>2529240</v>
      </c>
      <c r="H597" s="288"/>
    </row>
    <row r="598" spans="1:8" ht="15">
      <c r="A598" s="1381"/>
      <c r="B598" s="1355" t="s">
        <v>249</v>
      </c>
      <c r="C598" s="1356"/>
      <c r="D598" s="569">
        <v>1011</v>
      </c>
      <c r="E598" s="551">
        <v>538</v>
      </c>
      <c r="F598" s="1391"/>
      <c r="G598" s="620">
        <f>F596*'Меню '!$K$3</f>
        <v>0</v>
      </c>
      <c r="H598" s="288"/>
    </row>
    <row r="599" spans="1:8" ht="15">
      <c r="A599" s="1392" t="s">
        <v>329</v>
      </c>
      <c r="B599" s="75">
        <v>73000</v>
      </c>
      <c r="C599" s="76">
        <v>81500</v>
      </c>
      <c r="D599" s="66">
        <f>D600+D601+D602</f>
        <v>72890</v>
      </c>
      <c r="E599" s="116">
        <f>E600+E601+E602</f>
        <v>38772</v>
      </c>
      <c r="F599" s="1394">
        <f>E599*(1-F$4)</f>
        <v>38772</v>
      </c>
      <c r="G599" s="620">
        <f>F597*'Меню '!$K$3</f>
        <v>0</v>
      </c>
      <c r="H599" s="288"/>
    </row>
    <row r="600" spans="1:8" ht="15">
      <c r="A600" s="1393"/>
      <c r="B600" s="1376" t="s">
        <v>723</v>
      </c>
      <c r="C600" s="1377"/>
      <c r="D600" s="78">
        <v>33174</v>
      </c>
      <c r="E600" s="114">
        <v>17646</v>
      </c>
      <c r="F600" s="1395"/>
      <c r="G600" s="620">
        <f>F598*'Меню '!$K$3</f>
        <v>0</v>
      </c>
      <c r="H600" s="288"/>
    </row>
    <row r="601" spans="1:8" ht="15">
      <c r="A601" s="1393"/>
      <c r="B601" s="1378" t="s">
        <v>724</v>
      </c>
      <c r="C601" s="1379"/>
      <c r="D601" s="78">
        <v>38705</v>
      </c>
      <c r="E601" s="114">
        <v>20588</v>
      </c>
      <c r="F601" s="1395"/>
      <c r="G601" s="620">
        <f>F599*'Меню '!$K$3</f>
        <v>2714040</v>
      </c>
      <c r="H601" s="288"/>
    </row>
    <row r="602" spans="1:8" ht="15">
      <c r="A602" s="1393"/>
      <c r="B602" s="1397" t="s">
        <v>249</v>
      </c>
      <c r="C602" s="1398"/>
      <c r="D602" s="185">
        <v>1011</v>
      </c>
      <c r="E602" s="121">
        <v>538</v>
      </c>
      <c r="F602" s="1396"/>
      <c r="G602" s="620">
        <f>F600*'Меню '!$K$3</f>
        <v>0</v>
      </c>
      <c r="H602" s="288"/>
    </row>
    <row r="603" spans="1:8" ht="15">
      <c r="A603" s="1380" t="s">
        <v>330</v>
      </c>
      <c r="B603" s="570">
        <v>80000</v>
      </c>
      <c r="C603" s="571">
        <v>88000</v>
      </c>
      <c r="D603" s="548">
        <f>D604+D605+D606</f>
        <v>78421</v>
      </c>
      <c r="E603" s="528">
        <f>E604+E605+E606</f>
        <v>41714</v>
      </c>
      <c r="F603" s="1383">
        <f>E603*(1-F$4)</f>
        <v>41714</v>
      </c>
      <c r="G603" s="620">
        <f>F601*'Меню '!$K$3</f>
        <v>0</v>
      </c>
      <c r="H603" s="288"/>
    </row>
    <row r="604" spans="1:8" ht="15">
      <c r="A604" s="1381"/>
      <c r="B604" s="1351" t="s">
        <v>724</v>
      </c>
      <c r="C604" s="1352"/>
      <c r="D604" s="568">
        <v>38705</v>
      </c>
      <c r="E604" s="536">
        <v>20588</v>
      </c>
      <c r="F604" s="1384"/>
      <c r="G604" s="620">
        <f>F602*'Меню '!$K$3</f>
        <v>0</v>
      </c>
      <c r="H604" s="288"/>
    </row>
    <row r="605" spans="1:8" ht="15">
      <c r="A605" s="1381"/>
      <c r="B605" s="1353" t="s">
        <v>724</v>
      </c>
      <c r="C605" s="1354"/>
      <c r="D605" s="568">
        <v>38705</v>
      </c>
      <c r="E605" s="536">
        <v>20588</v>
      </c>
      <c r="F605" s="1384"/>
      <c r="G605" s="620">
        <f>F603*'Меню '!$K$3</f>
        <v>2919980</v>
      </c>
      <c r="H605" s="288"/>
    </row>
    <row r="606" spans="1:8" ht="15.75" thickBot="1">
      <c r="A606" s="1382"/>
      <c r="B606" s="1353" t="s">
        <v>249</v>
      </c>
      <c r="C606" s="1354"/>
      <c r="D606" s="539">
        <v>1011</v>
      </c>
      <c r="E606" s="572">
        <v>538</v>
      </c>
      <c r="F606" s="1384"/>
      <c r="G606" s="620">
        <f>F606*'Меню '!$K$3</f>
        <v>0</v>
      </c>
      <c r="H606" s="288"/>
    </row>
    <row r="607" spans="1:8" ht="15" customHeight="1">
      <c r="A607" s="1325" t="s">
        <v>336</v>
      </c>
      <c r="B607" s="1326"/>
      <c r="C607" s="1326"/>
      <c r="D607" s="1326"/>
      <c r="E607" s="1326"/>
      <c r="F607" s="1327"/>
      <c r="G607" s="620">
        <f>F607*'Меню '!$K$3</f>
        <v>0</v>
      </c>
      <c r="H607" s="288"/>
    </row>
    <row r="608" spans="1:8" ht="13.5" customHeight="1" thickBot="1">
      <c r="A608" s="1328"/>
      <c r="B608" s="1329"/>
      <c r="C608" s="1329"/>
      <c r="D608" s="1329"/>
      <c r="E608" s="1329"/>
      <c r="F608" s="1330"/>
      <c r="G608" s="620">
        <f>F608*'Меню '!$K$3</f>
        <v>0</v>
      </c>
      <c r="H608" s="288"/>
    </row>
    <row r="609" spans="1:8" ht="15">
      <c r="A609" s="263" t="s">
        <v>333</v>
      </c>
      <c r="B609" s="248">
        <v>22400</v>
      </c>
      <c r="C609" s="249">
        <v>25000</v>
      </c>
      <c r="D609" s="250">
        <v>28001</v>
      </c>
      <c r="E609" s="236">
        <v>14894</v>
      </c>
      <c r="F609" s="271">
        <f>E609*(1-F$4)</f>
        <v>14894</v>
      </c>
      <c r="G609" s="620">
        <f>F609*'Меню '!$K$3</f>
        <v>1042580</v>
      </c>
      <c r="H609" s="288"/>
    </row>
    <row r="610" spans="1:8" ht="15">
      <c r="A610" s="264" t="s">
        <v>334</v>
      </c>
      <c r="B610" s="71">
        <v>28000</v>
      </c>
      <c r="C610" s="72">
        <v>31500</v>
      </c>
      <c r="D610" s="78">
        <v>34998</v>
      </c>
      <c r="E610" s="114">
        <v>18616</v>
      </c>
      <c r="F610" s="113">
        <f>E610*(1-F$4)</f>
        <v>18616</v>
      </c>
      <c r="G610" s="620">
        <f>F610*'Меню '!$K$3</f>
        <v>1303120</v>
      </c>
      <c r="H610" s="288"/>
    </row>
    <row r="611" spans="1:8" ht="15.75" thickBot="1">
      <c r="A611" s="272" t="s">
        <v>335</v>
      </c>
      <c r="B611" s="73">
        <v>33500</v>
      </c>
      <c r="C611" s="74">
        <v>37500</v>
      </c>
      <c r="D611" s="257">
        <v>41995</v>
      </c>
      <c r="E611" s="222">
        <v>22338</v>
      </c>
      <c r="F611" s="273">
        <f>E611*(1-F$4)</f>
        <v>22338</v>
      </c>
      <c r="G611" s="620">
        <f>F611*'Меню '!$K$3</f>
        <v>1563660</v>
      </c>
      <c r="H611" s="288"/>
    </row>
    <row r="612" spans="1:8" ht="15" customHeight="1">
      <c r="A612" s="1325" t="s">
        <v>782</v>
      </c>
      <c r="B612" s="1326"/>
      <c r="C612" s="1326"/>
      <c r="D612" s="1326"/>
      <c r="E612" s="1326"/>
      <c r="F612" s="1327"/>
      <c r="G612" s="620">
        <f>F612*'Меню '!$K$3</f>
        <v>0</v>
      </c>
      <c r="H612" s="288"/>
    </row>
    <row r="613" spans="1:8" ht="14.25" customHeight="1" thickBot="1">
      <c r="A613" s="1328"/>
      <c r="B613" s="1329"/>
      <c r="C613" s="1329"/>
      <c r="D613" s="1329"/>
      <c r="E613" s="1329"/>
      <c r="F613" s="1330"/>
      <c r="G613" s="620">
        <f>F613*'Меню '!$K$3</f>
        <v>0</v>
      </c>
      <c r="H613" s="288"/>
    </row>
    <row r="614" spans="1:8" ht="15">
      <c r="A614" s="290" t="s">
        <v>725</v>
      </c>
      <c r="B614" s="248">
        <v>22400</v>
      </c>
      <c r="C614" s="249">
        <v>25000</v>
      </c>
      <c r="D614" s="250">
        <v>16796</v>
      </c>
      <c r="E614" s="236">
        <f>D614*0.53191</f>
        <v>8933.96036</v>
      </c>
      <c r="F614" s="220">
        <f>E614*(1-F$4)</f>
        <v>8933.96036</v>
      </c>
      <c r="G614" s="620">
        <f>F614*'Меню '!$K$3</f>
        <v>625377.2252</v>
      </c>
      <c r="H614" s="288"/>
    </row>
    <row r="615" spans="1:8" ht="15.75" thickBot="1">
      <c r="A615" s="293" t="s">
        <v>726</v>
      </c>
      <c r="B615" s="73">
        <v>28000</v>
      </c>
      <c r="C615" s="74">
        <v>31500</v>
      </c>
      <c r="D615" s="257">
        <v>20998</v>
      </c>
      <c r="E615" s="222">
        <f>D615*0.53191</f>
        <v>11169.04618</v>
      </c>
      <c r="F615" s="214">
        <f>E615*(1-F$4)</f>
        <v>11169.04618</v>
      </c>
      <c r="G615" s="620">
        <f>F615*'Меню '!$K$3</f>
        <v>781833.2326</v>
      </c>
      <c r="H615" s="288"/>
    </row>
    <row r="616" spans="1:8" ht="13.5" customHeight="1">
      <c r="A616" s="1385" t="s">
        <v>314</v>
      </c>
      <c r="B616" s="1386"/>
      <c r="C616" s="1386"/>
      <c r="D616" s="1386"/>
      <c r="E616" s="1386"/>
      <c r="F616" s="1387"/>
      <c r="G616" s="620">
        <f>F616*'Меню '!$K$3</f>
        <v>0</v>
      </c>
      <c r="H616" s="288"/>
    </row>
    <row r="617" spans="1:8" ht="14.25" customHeight="1" thickBot="1">
      <c r="A617" s="1388"/>
      <c r="B617" s="1389"/>
      <c r="C617" s="1389"/>
      <c r="D617" s="1389"/>
      <c r="E617" s="1389"/>
      <c r="F617" s="1390"/>
      <c r="G617" s="620">
        <f>F617*'Меню '!$K$3</f>
        <v>0</v>
      </c>
      <c r="H617" s="288"/>
    </row>
    <row r="618" spans="1:8" ht="15">
      <c r="A618" s="265" t="s">
        <v>315</v>
      </c>
      <c r="B618" s="258">
        <v>22400</v>
      </c>
      <c r="C618" s="249">
        <v>25000</v>
      </c>
      <c r="D618" s="250">
        <v>22834</v>
      </c>
      <c r="E618" s="236">
        <v>12146</v>
      </c>
      <c r="F618" s="271">
        <f>E618*(1-F$4)</f>
        <v>12146</v>
      </c>
      <c r="G618" s="620">
        <f>F618*'Меню '!$K$3</f>
        <v>850220</v>
      </c>
      <c r="H618" s="288"/>
    </row>
    <row r="619" spans="1:8" ht="15">
      <c r="A619" s="266" t="s">
        <v>316</v>
      </c>
      <c r="B619" s="142">
        <v>28000</v>
      </c>
      <c r="C619" s="72">
        <v>31500</v>
      </c>
      <c r="D619" s="121">
        <v>28384</v>
      </c>
      <c r="E619" s="122">
        <v>15098</v>
      </c>
      <c r="F619" s="113">
        <f>E619*(1-F$4)</f>
        <v>15098</v>
      </c>
      <c r="G619" s="620">
        <f>F619*'Меню '!$K$3</f>
        <v>1056860</v>
      </c>
      <c r="H619" s="288"/>
    </row>
    <row r="620" spans="1:8" ht="14.25">
      <c r="A620" s="1345" t="s">
        <v>666</v>
      </c>
      <c r="B620" s="573">
        <v>45000</v>
      </c>
      <c r="C620" s="546">
        <v>50000</v>
      </c>
      <c r="D620" s="584">
        <f>SUM(D621:D623)</f>
        <v>46007</v>
      </c>
      <c r="E620" s="584">
        <f>SUM(E621:E623)</f>
        <v>24472</v>
      </c>
      <c r="F620" s="1348">
        <f>E620*(1-F$4)</f>
        <v>24472</v>
      </c>
      <c r="H620" s="288"/>
    </row>
    <row r="621" spans="1:8" ht="15">
      <c r="A621" s="1346"/>
      <c r="B621" s="1351" t="s">
        <v>315</v>
      </c>
      <c r="C621" s="1352"/>
      <c r="D621" s="568">
        <v>22834</v>
      </c>
      <c r="E621" s="536">
        <v>12146</v>
      </c>
      <c r="F621" s="1349"/>
      <c r="H621" s="288"/>
    </row>
    <row r="622" spans="1:8" ht="15">
      <c r="A622" s="1346"/>
      <c r="B622" s="1353" t="s">
        <v>315</v>
      </c>
      <c r="C622" s="1354"/>
      <c r="D622" s="568">
        <v>22834</v>
      </c>
      <c r="E622" s="536">
        <v>12146</v>
      </c>
      <c r="F622" s="1349"/>
      <c r="G622" s="620">
        <f>F620*'Меню '!$K$3</f>
        <v>1713040</v>
      </c>
      <c r="H622" s="288"/>
    </row>
    <row r="623" spans="1:8" ht="15">
      <c r="A623" s="1347"/>
      <c r="B623" s="1355" t="s">
        <v>215</v>
      </c>
      <c r="C623" s="1356"/>
      <c r="D623" s="550">
        <v>339</v>
      </c>
      <c r="E623" s="552">
        <v>180</v>
      </c>
      <c r="F623" s="1350"/>
      <c r="G623" s="620">
        <f>F621*'Меню '!$K$3</f>
        <v>0</v>
      </c>
      <c r="H623" s="288"/>
    </row>
    <row r="624" spans="1:8" ht="15">
      <c r="A624" s="1357" t="s">
        <v>667</v>
      </c>
      <c r="B624" s="125">
        <v>50000</v>
      </c>
      <c r="C624" s="126">
        <v>56000</v>
      </c>
      <c r="D624" s="52">
        <f>SUM(D625:D627)</f>
        <v>57107</v>
      </c>
      <c r="E624" s="52">
        <f>SUM(E625:E627)</f>
        <v>30376</v>
      </c>
      <c r="F624" s="1359">
        <f>E624*(1-F$4)</f>
        <v>30376</v>
      </c>
      <c r="G624" s="620">
        <f>F622*'Меню '!$K$3</f>
        <v>0</v>
      </c>
      <c r="H624" s="288"/>
    </row>
    <row r="625" spans="1:8" ht="15">
      <c r="A625" s="1358"/>
      <c r="B625" s="1376" t="s">
        <v>316</v>
      </c>
      <c r="C625" s="1377"/>
      <c r="D625" s="119">
        <v>28384</v>
      </c>
      <c r="E625" s="120">
        <v>15098</v>
      </c>
      <c r="F625" s="1360"/>
      <c r="G625" s="620">
        <f>F623*'Меню '!$K$3</f>
        <v>0</v>
      </c>
      <c r="H625" s="288"/>
    </row>
    <row r="626" spans="1:8" ht="15">
      <c r="A626" s="1358"/>
      <c r="B626" s="1378" t="s">
        <v>316</v>
      </c>
      <c r="C626" s="1379"/>
      <c r="D626" s="119">
        <v>28384</v>
      </c>
      <c r="E626" s="120">
        <v>15098</v>
      </c>
      <c r="F626" s="1360"/>
      <c r="G626" s="620">
        <f>F624*'Меню '!$K$3</f>
        <v>2126320</v>
      </c>
      <c r="H626" s="288"/>
    </row>
    <row r="627" spans="1:8" ht="15.75" thickBot="1">
      <c r="A627" s="1358"/>
      <c r="B627" s="1378" t="s">
        <v>215</v>
      </c>
      <c r="C627" s="1379"/>
      <c r="D627" s="53">
        <v>339</v>
      </c>
      <c r="E627" s="137">
        <v>180</v>
      </c>
      <c r="F627" s="1360"/>
      <c r="G627" s="620">
        <f>F627*'Меню '!$K$3</f>
        <v>0</v>
      </c>
      <c r="H627" s="288"/>
    </row>
    <row r="628" spans="1:8" ht="15.75" thickBot="1">
      <c r="A628" s="1342" t="s">
        <v>107</v>
      </c>
      <c r="B628" s="1343"/>
      <c r="C628" s="1343"/>
      <c r="D628" s="1343"/>
      <c r="E628" s="1343"/>
      <c r="F628" s="1344"/>
      <c r="G628" s="620">
        <f>F628*'Меню '!$K$3</f>
        <v>0</v>
      </c>
      <c r="H628" s="288"/>
    </row>
    <row r="629" spans="1:8" ht="15.75" thickBot="1">
      <c r="A629" s="1322" t="s">
        <v>276</v>
      </c>
      <c r="B629" s="1323"/>
      <c r="C629" s="1323"/>
      <c r="D629" s="1323"/>
      <c r="E629" s="1323"/>
      <c r="F629" s="1324"/>
      <c r="G629" s="620">
        <f>F629*'Меню '!$K$3</f>
        <v>0</v>
      </c>
      <c r="H629" s="288"/>
    </row>
    <row r="630" spans="1:8" ht="15">
      <c r="A630" s="1319" t="s">
        <v>783</v>
      </c>
      <c r="B630" s="1320"/>
      <c r="C630" s="1321"/>
      <c r="D630" s="250">
        <v>7426</v>
      </c>
      <c r="E630" s="236">
        <v>3950</v>
      </c>
      <c r="F630" s="271">
        <f aca="true" t="shared" si="4" ref="F630:F646">E630*(1-F$4)</f>
        <v>3950</v>
      </c>
      <c r="G630" s="620">
        <f>F630*'Меню '!$K$3</f>
        <v>276500</v>
      </c>
      <c r="H630" s="288"/>
    </row>
    <row r="631" spans="1:8" ht="15">
      <c r="A631" s="1259" t="s">
        <v>784</v>
      </c>
      <c r="B631" s="1260"/>
      <c r="C631" s="1261"/>
      <c r="D631" s="78">
        <v>8231</v>
      </c>
      <c r="E631" s="114">
        <v>4378</v>
      </c>
      <c r="F631" s="113">
        <f t="shared" si="4"/>
        <v>4378</v>
      </c>
      <c r="G631" s="620">
        <f>F631*'Меню '!$K$3</f>
        <v>306460</v>
      </c>
      <c r="H631" s="288"/>
    </row>
    <row r="632" spans="1:8" ht="15">
      <c r="A632" s="1259" t="s">
        <v>785</v>
      </c>
      <c r="B632" s="1260"/>
      <c r="C632" s="1261"/>
      <c r="D632" s="78">
        <v>9475</v>
      </c>
      <c r="E632" s="114">
        <v>5040</v>
      </c>
      <c r="F632" s="113">
        <f t="shared" si="4"/>
        <v>5040</v>
      </c>
      <c r="G632" s="620">
        <f>F632*'Меню '!$K$3</f>
        <v>352800</v>
      </c>
      <c r="H632" s="288"/>
    </row>
    <row r="633" spans="1:8" ht="15">
      <c r="A633" s="1259" t="s">
        <v>786</v>
      </c>
      <c r="B633" s="1260"/>
      <c r="C633" s="1261"/>
      <c r="D633" s="78">
        <v>11393</v>
      </c>
      <c r="E633" s="114">
        <v>6060</v>
      </c>
      <c r="F633" s="113">
        <f t="shared" si="4"/>
        <v>6060</v>
      </c>
      <c r="G633" s="620">
        <f>F633*'Меню '!$K$3</f>
        <v>424200</v>
      </c>
      <c r="H633" s="288"/>
    </row>
    <row r="634" spans="1:8" ht="15">
      <c r="A634" s="1259" t="s">
        <v>787</v>
      </c>
      <c r="B634" s="1260"/>
      <c r="C634" s="1261"/>
      <c r="D634" s="78">
        <v>13134</v>
      </c>
      <c r="E634" s="114">
        <v>6986</v>
      </c>
      <c r="F634" s="113">
        <f t="shared" si="4"/>
        <v>6986</v>
      </c>
      <c r="G634" s="620">
        <f>F634*'Меню '!$K$3</f>
        <v>489020</v>
      </c>
      <c r="H634" s="288"/>
    </row>
    <row r="635" spans="1:8" ht="15">
      <c r="A635" s="1373" t="s">
        <v>788</v>
      </c>
      <c r="B635" s="1374"/>
      <c r="C635" s="1375"/>
      <c r="D635" s="78">
        <v>15375</v>
      </c>
      <c r="E635" s="114">
        <v>8178</v>
      </c>
      <c r="F635" s="113">
        <f t="shared" si="4"/>
        <v>8178</v>
      </c>
      <c r="G635" s="620">
        <f>F635*'Меню '!$K$3</f>
        <v>572460</v>
      </c>
      <c r="H635" s="288"/>
    </row>
    <row r="636" spans="1:8" ht="15">
      <c r="A636" s="1373" t="s">
        <v>789</v>
      </c>
      <c r="B636" s="1374"/>
      <c r="C636" s="1375"/>
      <c r="D636" s="78">
        <v>17367</v>
      </c>
      <c r="E636" s="114">
        <v>9238</v>
      </c>
      <c r="F636" s="113">
        <f t="shared" si="4"/>
        <v>9238</v>
      </c>
      <c r="G636" s="620">
        <f>F636*'Меню '!$K$3</f>
        <v>646660</v>
      </c>
      <c r="H636" s="288"/>
    </row>
    <row r="637" spans="1:8" ht="15">
      <c r="A637" s="1259" t="s">
        <v>790</v>
      </c>
      <c r="B637" s="1260"/>
      <c r="C637" s="1261"/>
      <c r="D637" s="78">
        <v>11171</v>
      </c>
      <c r="E637" s="114">
        <v>5942</v>
      </c>
      <c r="F637" s="113">
        <f t="shared" si="4"/>
        <v>5942</v>
      </c>
      <c r="G637" s="620">
        <f>F637*'Меню '!$K$3</f>
        <v>415940</v>
      </c>
      <c r="H637" s="288"/>
    </row>
    <row r="638" spans="1:8" ht="15">
      <c r="A638" s="1259" t="s">
        <v>791</v>
      </c>
      <c r="B638" s="1260"/>
      <c r="C638" s="1261"/>
      <c r="D638" s="78">
        <v>12889</v>
      </c>
      <c r="E638" s="114">
        <v>6856</v>
      </c>
      <c r="F638" s="113">
        <f t="shared" si="4"/>
        <v>6856</v>
      </c>
      <c r="G638" s="620">
        <f>F638*'Меню '!$K$3</f>
        <v>479920</v>
      </c>
      <c r="H638" s="288"/>
    </row>
    <row r="639" spans="1:8" ht="15">
      <c r="A639" s="1373" t="s">
        <v>792</v>
      </c>
      <c r="B639" s="1374"/>
      <c r="C639" s="1375"/>
      <c r="D639" s="78">
        <v>14957</v>
      </c>
      <c r="E639" s="114">
        <v>7956</v>
      </c>
      <c r="F639" s="113">
        <f t="shared" si="4"/>
        <v>7956</v>
      </c>
      <c r="G639" s="620">
        <f>F639*'Меню '!$K$3</f>
        <v>556920</v>
      </c>
      <c r="H639" s="288"/>
    </row>
    <row r="640" spans="1:8" ht="15">
      <c r="A640" s="1373" t="s">
        <v>793</v>
      </c>
      <c r="B640" s="1374"/>
      <c r="C640" s="1375"/>
      <c r="D640" s="78">
        <v>16886</v>
      </c>
      <c r="E640" s="114">
        <v>8982</v>
      </c>
      <c r="F640" s="113">
        <f t="shared" si="4"/>
        <v>8982</v>
      </c>
      <c r="G640" s="620">
        <f>F640*'Меню '!$K$3</f>
        <v>628740</v>
      </c>
      <c r="H640" s="288"/>
    </row>
    <row r="641" spans="1:8" ht="15">
      <c r="A641" s="1373" t="s">
        <v>794</v>
      </c>
      <c r="B641" s="1374"/>
      <c r="C641" s="1375"/>
      <c r="D641" s="78">
        <v>19913</v>
      </c>
      <c r="E641" s="114">
        <v>10592</v>
      </c>
      <c r="F641" s="113">
        <f t="shared" si="4"/>
        <v>10592</v>
      </c>
      <c r="G641" s="620">
        <f>F641*'Меню '!$K$3</f>
        <v>741440</v>
      </c>
      <c r="H641" s="288"/>
    </row>
    <row r="642" spans="1:8" ht="15">
      <c r="A642" s="1259" t="s">
        <v>277</v>
      </c>
      <c r="B642" s="1260"/>
      <c r="C642" s="1261"/>
      <c r="D642" s="78">
        <v>5892</v>
      </c>
      <c r="E642" s="114">
        <v>3134</v>
      </c>
      <c r="F642" s="113">
        <f t="shared" si="4"/>
        <v>3134</v>
      </c>
      <c r="G642" s="620">
        <f>F642*'Меню '!$K$3</f>
        <v>219380</v>
      </c>
      <c r="H642" s="288"/>
    </row>
    <row r="643" spans="1:8" ht="15">
      <c r="A643" s="1259" t="s">
        <v>278</v>
      </c>
      <c r="B643" s="1260"/>
      <c r="C643" s="1261"/>
      <c r="D643" s="78">
        <v>8934</v>
      </c>
      <c r="E643" s="114">
        <v>4752</v>
      </c>
      <c r="F643" s="113">
        <f t="shared" si="4"/>
        <v>4752</v>
      </c>
      <c r="G643" s="620">
        <f>F643*'Меню '!$K$3</f>
        <v>332640</v>
      </c>
      <c r="H643" s="288"/>
    </row>
    <row r="644" spans="1:8" ht="15">
      <c r="A644" s="1259" t="s">
        <v>279</v>
      </c>
      <c r="B644" s="1260"/>
      <c r="C644" s="1261"/>
      <c r="D644" s="78">
        <v>18097</v>
      </c>
      <c r="E644" s="114">
        <v>9626</v>
      </c>
      <c r="F644" s="113">
        <f t="shared" si="4"/>
        <v>9626</v>
      </c>
      <c r="G644" s="620">
        <f>F644*'Меню '!$K$3</f>
        <v>673820</v>
      </c>
      <c r="H644" s="288"/>
    </row>
    <row r="645" spans="1:8" ht="15">
      <c r="A645" s="1259" t="s">
        <v>568</v>
      </c>
      <c r="B645" s="1260"/>
      <c r="C645" s="1261"/>
      <c r="D645" s="78">
        <v>4967</v>
      </c>
      <c r="E645" s="114">
        <v>2642</v>
      </c>
      <c r="F645" s="113">
        <f t="shared" si="4"/>
        <v>2642</v>
      </c>
      <c r="G645" s="620">
        <f>F645*'Меню '!$K$3</f>
        <v>184940</v>
      </c>
      <c r="H645" s="288"/>
    </row>
    <row r="646" spans="1:8" ht="15.75" thickBot="1">
      <c r="A646" s="1339" t="s">
        <v>567</v>
      </c>
      <c r="B646" s="1340"/>
      <c r="C646" s="1341"/>
      <c r="D646" s="257">
        <v>18852</v>
      </c>
      <c r="E646" s="222">
        <f>D646*0.5319</f>
        <v>10027.3788</v>
      </c>
      <c r="F646" s="273">
        <f t="shared" si="4"/>
        <v>10027.3788</v>
      </c>
      <c r="G646" s="620">
        <f>F646*'Меню '!$K$3</f>
        <v>701916.5160000001</v>
      </c>
      <c r="H646" s="288"/>
    </row>
    <row r="647" spans="1:8" ht="15.75" thickBot="1">
      <c r="A647" s="1322" t="s">
        <v>817</v>
      </c>
      <c r="B647" s="1323"/>
      <c r="C647" s="1323"/>
      <c r="D647" s="1323"/>
      <c r="E647" s="1323"/>
      <c r="F647" s="1324"/>
      <c r="G647" s="620">
        <f>F647*'Меню '!$K$3</f>
        <v>0</v>
      </c>
      <c r="H647" s="288"/>
    </row>
    <row r="648" spans="1:8" ht="15">
      <c r="A648" s="1319" t="s">
        <v>815</v>
      </c>
      <c r="B648" s="1320"/>
      <c r="C648" s="1321"/>
      <c r="D648" s="218">
        <v>1570</v>
      </c>
      <c r="E648" s="259">
        <f>D648*0.5318</f>
        <v>834.926</v>
      </c>
      <c r="F648" s="271">
        <f>E648*(1-F$4)</f>
        <v>834.926</v>
      </c>
      <c r="G648" s="620">
        <f>F648*'Меню '!$K$3</f>
        <v>58444.82</v>
      </c>
      <c r="H648" s="288"/>
    </row>
    <row r="649" spans="1:8" ht="15.75" thickBot="1">
      <c r="A649" s="1439" t="s">
        <v>816</v>
      </c>
      <c r="B649" s="1440"/>
      <c r="C649" s="1441"/>
      <c r="D649" s="61">
        <v>1926</v>
      </c>
      <c r="E649" s="121">
        <f>D649*0.5318</f>
        <v>1024.2468000000001</v>
      </c>
      <c r="F649" s="113">
        <f>E649*(1-F$4)</f>
        <v>1024.2468000000001</v>
      </c>
      <c r="G649" s="620">
        <f>F649*'Меню '!$K$3</f>
        <v>71697.27600000001</v>
      </c>
      <c r="H649" s="288"/>
    </row>
    <row r="650" spans="1:8" ht="15.75" thickBot="1">
      <c r="A650" s="1322" t="s">
        <v>280</v>
      </c>
      <c r="B650" s="1323"/>
      <c r="C650" s="1323"/>
      <c r="D650" s="1323"/>
      <c r="E650" s="1323"/>
      <c r="F650" s="1324"/>
      <c r="G650" s="620">
        <f>F650*'Меню '!$K$3</f>
        <v>0</v>
      </c>
      <c r="H650" s="288"/>
    </row>
    <row r="651" spans="1:8" ht="15">
      <c r="A651" s="1319" t="s">
        <v>795</v>
      </c>
      <c r="B651" s="1320"/>
      <c r="C651" s="1321"/>
      <c r="D651" s="218">
        <v>4960</v>
      </c>
      <c r="E651" s="259">
        <f>D651*0.5318</f>
        <v>2637.728</v>
      </c>
      <c r="F651" s="271">
        <f>E651*(1-F$4)</f>
        <v>2637.728</v>
      </c>
      <c r="G651" s="620">
        <f>F651*'Меню '!$K$3</f>
        <v>184640.96</v>
      </c>
      <c r="H651" s="288"/>
    </row>
    <row r="652" spans="1:8" ht="15">
      <c r="A652" s="1259" t="s">
        <v>644</v>
      </c>
      <c r="B652" s="1260"/>
      <c r="C652" s="1261"/>
      <c r="D652" s="61">
        <v>1285.9199999999998</v>
      </c>
      <c r="E652" s="121">
        <f>D652*0.5318</f>
        <v>683.852256</v>
      </c>
      <c r="F652" s="113">
        <f>E652*(1-F$4)</f>
        <v>683.852256</v>
      </c>
      <c r="G652" s="620">
        <f>F652*'Меню '!$K$3</f>
        <v>47869.65792</v>
      </c>
      <c r="H652" s="288"/>
    </row>
    <row r="653" spans="1:8" ht="15">
      <c r="A653" s="1259" t="s">
        <v>645</v>
      </c>
      <c r="B653" s="1260"/>
      <c r="C653" s="1261"/>
      <c r="D653" s="61">
        <v>1285.9199999999998</v>
      </c>
      <c r="E653" s="121">
        <f>D653*0.5318</f>
        <v>683.852256</v>
      </c>
      <c r="F653" s="113">
        <f>E653*(1-F$4)</f>
        <v>683.852256</v>
      </c>
      <c r="G653" s="620">
        <f>F653*'Меню '!$K$3</f>
        <v>47869.65792</v>
      </c>
      <c r="H653" s="288"/>
    </row>
    <row r="654" spans="1:8" ht="15.75" thickBot="1">
      <c r="A654" s="1339" t="s">
        <v>281</v>
      </c>
      <c r="B654" s="1340"/>
      <c r="C654" s="1341"/>
      <c r="D654" s="212">
        <v>1285.9199999999998</v>
      </c>
      <c r="E654" s="251">
        <v>684</v>
      </c>
      <c r="F654" s="273">
        <f>E654*(1-F$4)</f>
        <v>684</v>
      </c>
      <c r="G654" s="620">
        <f>F654*'Меню '!$K$3</f>
        <v>47880</v>
      </c>
      <c r="H654" s="288"/>
    </row>
    <row r="655" spans="1:8" ht="15.75" thickBot="1">
      <c r="A655" s="1322" t="s">
        <v>282</v>
      </c>
      <c r="B655" s="1323"/>
      <c r="C655" s="1323"/>
      <c r="D655" s="1323"/>
      <c r="E655" s="1323"/>
      <c r="F655" s="1324"/>
      <c r="G655" s="620">
        <f>F655*'Меню '!$K$3</f>
        <v>0</v>
      </c>
      <c r="H655" s="288"/>
    </row>
    <row r="656" spans="1:8" ht="15">
      <c r="A656" s="1319" t="s">
        <v>433</v>
      </c>
      <c r="B656" s="1320"/>
      <c r="C656" s="1321"/>
      <c r="D656" s="218">
        <v>1204</v>
      </c>
      <c r="E656" s="259">
        <v>640</v>
      </c>
      <c r="F656" s="271">
        <f>E656*(1-F$4)</f>
        <v>640</v>
      </c>
      <c r="G656" s="620">
        <f>F656*'Меню '!$K$3</f>
        <v>44800</v>
      </c>
      <c r="H656" s="288"/>
    </row>
    <row r="657" spans="1:8" ht="15">
      <c r="A657" s="1259" t="s">
        <v>796</v>
      </c>
      <c r="B657" s="1260"/>
      <c r="C657" s="1261"/>
      <c r="D657" s="61">
        <v>3451.68</v>
      </c>
      <c r="E657" s="121">
        <v>1836</v>
      </c>
      <c r="F657" s="113">
        <f>E657*(1-F$4)</f>
        <v>1836</v>
      </c>
      <c r="G657" s="620">
        <f>F657*'Меню '!$K$3</f>
        <v>128520</v>
      </c>
      <c r="H657" s="288"/>
    </row>
    <row r="658" spans="1:8" ht="15">
      <c r="A658" s="1259" t="s">
        <v>797</v>
      </c>
      <c r="B658" s="1260"/>
      <c r="C658" s="1261"/>
      <c r="D658" s="61">
        <v>3842.72</v>
      </c>
      <c r="E658" s="121">
        <v>2044</v>
      </c>
      <c r="F658" s="113">
        <f>E658*(1-F$4)</f>
        <v>2044</v>
      </c>
      <c r="G658" s="620">
        <f>F658*'Меню '!$K$3</f>
        <v>143080</v>
      </c>
      <c r="H658" s="288"/>
    </row>
    <row r="659" spans="1:8" ht="15">
      <c r="A659" s="1259" t="s">
        <v>798</v>
      </c>
      <c r="B659" s="1260"/>
      <c r="C659" s="1261"/>
      <c r="D659" s="61">
        <v>3512</v>
      </c>
      <c r="E659" s="121">
        <v>1868</v>
      </c>
      <c r="F659" s="113">
        <f>E659*(1-F$4)</f>
        <v>1868</v>
      </c>
      <c r="G659" s="620">
        <f>F659*'Меню '!$K$3</f>
        <v>130760</v>
      </c>
      <c r="H659" s="288"/>
    </row>
    <row r="660" spans="1:8" ht="15.75" thickBot="1">
      <c r="A660" s="1339" t="s">
        <v>799</v>
      </c>
      <c r="B660" s="1340"/>
      <c r="C660" s="1341"/>
      <c r="D660" s="212">
        <v>5118</v>
      </c>
      <c r="E660" s="251">
        <v>2722</v>
      </c>
      <c r="F660" s="273">
        <f>E660*(1-F$4)</f>
        <v>2722</v>
      </c>
      <c r="G660" s="620">
        <f>F660*'Меню '!$K$3</f>
        <v>190540</v>
      </c>
      <c r="H660" s="288"/>
    </row>
    <row r="661" spans="1:8" ht="12.75" customHeight="1">
      <c r="A661" s="1337" t="s">
        <v>437</v>
      </c>
      <c r="B661" s="1269"/>
      <c r="C661" s="1269"/>
      <c r="D661" s="1269"/>
      <c r="E661" s="1269"/>
      <c r="F661" s="1270"/>
      <c r="G661" s="620">
        <f>F661*'Меню '!$K$3</f>
        <v>0</v>
      </c>
      <c r="H661" s="288"/>
    </row>
    <row r="662" spans="1:8" ht="14.25" customHeight="1" thickBot="1">
      <c r="A662" s="1338"/>
      <c r="B662" s="1265"/>
      <c r="C662" s="1265"/>
      <c r="D662" s="1265"/>
      <c r="E662" s="1265"/>
      <c r="F662" s="1266"/>
      <c r="G662" s="620">
        <f>F662*'Меню '!$K$3</f>
        <v>0</v>
      </c>
      <c r="H662" s="288"/>
    </row>
    <row r="663" spans="1:8" ht="15.75" thickBot="1">
      <c r="A663" s="1339" t="s">
        <v>800</v>
      </c>
      <c r="B663" s="1340"/>
      <c r="C663" s="1341"/>
      <c r="D663" s="117">
        <v>589</v>
      </c>
      <c r="E663" s="274">
        <f>D663*0.5318</f>
        <v>313.2302</v>
      </c>
      <c r="F663" s="147">
        <f>E663*(1-F$4)</f>
        <v>313.2302</v>
      </c>
      <c r="G663" s="620">
        <f>F663*'Меню '!$K$3</f>
        <v>21926.114</v>
      </c>
      <c r="H663" s="288"/>
    </row>
    <row r="664" ht="39" customHeight="1"/>
    <row r="665" spans="1:5" ht="14.25">
      <c r="A665" s="17"/>
      <c r="B665" s="48"/>
      <c r="C665" s="49"/>
      <c r="D665" s="54"/>
      <c r="E665" s="55"/>
    </row>
    <row r="666" spans="1:5" ht="14.25">
      <c r="A666" s="17"/>
      <c r="B666" s="48"/>
      <c r="C666" s="49"/>
      <c r="D666" s="54"/>
      <c r="E666" s="55"/>
    </row>
    <row r="667" spans="1:5" ht="14.25">
      <c r="A667" s="17"/>
      <c r="B667" s="48"/>
      <c r="C667" s="49"/>
      <c r="D667" s="54"/>
      <c r="E667" s="55"/>
    </row>
    <row r="668" spans="1:5" ht="14.25">
      <c r="A668" s="17"/>
      <c r="B668" s="48"/>
      <c r="C668" s="49"/>
      <c r="D668" s="54"/>
      <c r="E668" s="55"/>
    </row>
    <row r="669" spans="1:5" ht="14.25">
      <c r="A669" s="17"/>
      <c r="B669" s="48"/>
      <c r="C669" s="49"/>
      <c r="D669" s="54"/>
      <c r="E669" s="55"/>
    </row>
    <row r="670" spans="1:5" ht="14.25">
      <c r="A670" s="17"/>
      <c r="B670" s="48"/>
      <c r="C670" s="49"/>
      <c r="D670" s="54"/>
      <c r="E670" s="55"/>
    </row>
    <row r="671" spans="1:5" ht="14.25">
      <c r="A671" s="17"/>
      <c r="B671" s="48"/>
      <c r="C671" s="49"/>
      <c r="D671" s="54"/>
      <c r="E671" s="55"/>
    </row>
    <row r="672" spans="1:5" ht="14.25">
      <c r="A672" s="17"/>
      <c r="B672" s="48"/>
      <c r="C672" s="49"/>
      <c r="D672" s="54"/>
      <c r="E672" s="55"/>
    </row>
    <row r="673" spans="1:5" ht="14.25">
      <c r="A673" s="17"/>
      <c r="B673" s="48"/>
      <c r="C673" s="49"/>
      <c r="D673" s="54"/>
      <c r="E673" s="55"/>
    </row>
    <row r="674" spans="1:5" ht="14.25">
      <c r="A674" s="17"/>
      <c r="B674" s="48"/>
      <c r="C674" s="49"/>
      <c r="D674" s="54"/>
      <c r="E674" s="55"/>
    </row>
    <row r="675" spans="1:5" ht="14.25">
      <c r="A675" s="17"/>
      <c r="B675" s="48"/>
      <c r="C675" s="49"/>
      <c r="D675" s="54"/>
      <c r="E675" s="55"/>
    </row>
    <row r="676" spans="1:5" ht="14.25">
      <c r="A676" s="17"/>
      <c r="B676" s="48"/>
      <c r="C676" s="49"/>
      <c r="D676" s="54"/>
      <c r="E676" s="55"/>
    </row>
    <row r="677" spans="1:5" ht="14.25">
      <c r="A677" s="17"/>
      <c r="B677" s="48"/>
      <c r="C677" s="49"/>
      <c r="D677" s="54"/>
      <c r="E677" s="55"/>
    </row>
    <row r="678" spans="1:5" ht="14.25">
      <c r="A678" s="17"/>
      <c r="B678" s="48"/>
      <c r="C678" s="49"/>
      <c r="D678" s="54"/>
      <c r="E678" s="55"/>
    </row>
    <row r="679" spans="1:5" ht="14.25">
      <c r="A679" s="17"/>
      <c r="B679" s="48"/>
      <c r="C679" s="49"/>
      <c r="D679" s="54"/>
      <c r="E679" s="55"/>
    </row>
    <row r="680" spans="1:5" ht="14.25">
      <c r="A680" s="17"/>
      <c r="B680" s="48"/>
      <c r="C680" s="49"/>
      <c r="D680" s="54"/>
      <c r="E680" s="55"/>
    </row>
    <row r="681" spans="1:5" ht="14.25">
      <c r="A681" s="17"/>
      <c r="B681" s="48"/>
      <c r="C681" s="49"/>
      <c r="D681" s="54"/>
      <c r="E681" s="55"/>
    </row>
    <row r="682" spans="1:5" ht="14.25">
      <c r="A682" s="17"/>
      <c r="B682" s="48"/>
      <c r="C682" s="49"/>
      <c r="D682" s="54"/>
      <c r="E682" s="55"/>
    </row>
    <row r="683" spans="1:5" ht="14.25">
      <c r="A683" s="17"/>
      <c r="B683" s="48"/>
      <c r="C683" s="49"/>
      <c r="D683" s="54"/>
      <c r="E683" s="55"/>
    </row>
    <row r="684" spans="1:5" ht="14.25">
      <c r="A684" s="17"/>
      <c r="B684" s="48"/>
      <c r="C684" s="49"/>
      <c r="D684" s="54"/>
      <c r="E684" s="55"/>
    </row>
    <row r="685" spans="1:5" ht="14.25">
      <c r="A685" s="17"/>
      <c r="B685" s="48"/>
      <c r="C685" s="49"/>
      <c r="D685" s="54"/>
      <c r="E685" s="55"/>
    </row>
    <row r="686" spans="1:5" ht="14.25">
      <c r="A686" s="17"/>
      <c r="B686" s="48"/>
      <c r="C686" s="49"/>
      <c r="D686" s="54"/>
      <c r="E686" s="55"/>
    </row>
    <row r="687" spans="1:5" ht="14.25">
      <c r="A687" s="17"/>
      <c r="B687" s="48"/>
      <c r="C687" s="49"/>
      <c r="D687" s="54"/>
      <c r="E687" s="55"/>
    </row>
    <row r="688" spans="1:5" ht="14.25">
      <c r="A688" s="17"/>
      <c r="B688" s="48"/>
      <c r="C688" s="49"/>
      <c r="D688" s="54"/>
      <c r="E688" s="55"/>
    </row>
    <row r="689" spans="1:5" ht="14.25">
      <c r="A689" s="17"/>
      <c r="B689" s="48"/>
      <c r="C689" s="49"/>
      <c r="D689" s="54"/>
      <c r="E689" s="55"/>
    </row>
    <row r="690" spans="1:5" ht="14.25">
      <c r="A690" s="17"/>
      <c r="B690" s="48"/>
      <c r="C690" s="49"/>
      <c r="D690" s="54"/>
      <c r="E690" s="55"/>
    </row>
    <row r="691" spans="1:5" ht="14.25">
      <c r="A691" s="17"/>
      <c r="B691" s="48"/>
      <c r="C691" s="49"/>
      <c r="D691" s="54"/>
      <c r="E691" s="55"/>
    </row>
    <row r="692" spans="1:5" ht="14.25">
      <c r="A692" s="17"/>
      <c r="B692" s="48"/>
      <c r="C692" s="49"/>
      <c r="D692" s="54"/>
      <c r="E692" s="55"/>
    </row>
    <row r="693" spans="1:5" ht="14.25">
      <c r="A693" s="17"/>
      <c r="B693" s="48"/>
      <c r="C693" s="49"/>
      <c r="D693" s="54"/>
      <c r="E693" s="55"/>
    </row>
    <row r="694" spans="1:5" ht="14.25">
      <c r="A694" s="17"/>
      <c r="B694" s="48"/>
      <c r="C694" s="49"/>
      <c r="D694" s="54"/>
      <c r="E694" s="55"/>
    </row>
    <row r="695" spans="1:5" ht="14.25">
      <c r="A695" s="17"/>
      <c r="B695" s="48"/>
      <c r="C695" s="49"/>
      <c r="D695" s="54"/>
      <c r="E695" s="55"/>
    </row>
    <row r="696" spans="1:5" ht="14.25">
      <c r="A696" s="17"/>
      <c r="B696" s="48"/>
      <c r="C696" s="49"/>
      <c r="D696" s="54"/>
      <c r="E696" s="55"/>
    </row>
    <row r="697" spans="1:5" ht="14.25">
      <c r="A697" s="17"/>
      <c r="B697" s="48"/>
      <c r="C697" s="49"/>
      <c r="D697" s="54"/>
      <c r="E697" s="55"/>
    </row>
    <row r="698" spans="1:5" ht="14.25">
      <c r="A698" s="17"/>
      <c r="B698" s="48"/>
      <c r="C698" s="49"/>
      <c r="D698" s="54"/>
      <c r="E698" s="55"/>
    </row>
    <row r="699" spans="1:5" ht="14.25">
      <c r="A699" s="17"/>
      <c r="B699" s="48"/>
      <c r="C699" s="49"/>
      <c r="D699" s="54"/>
      <c r="E699" s="55"/>
    </row>
    <row r="700" spans="1:5" ht="14.25">
      <c r="A700" s="17"/>
      <c r="B700" s="48"/>
      <c r="C700" s="49"/>
      <c r="D700" s="54"/>
      <c r="E700" s="55"/>
    </row>
    <row r="701" spans="1:5" ht="14.25">
      <c r="A701" s="17"/>
      <c r="B701" s="48"/>
      <c r="C701" s="49"/>
      <c r="D701" s="54"/>
      <c r="E701" s="55"/>
    </row>
    <row r="702" spans="1:5" ht="14.25">
      <c r="A702" s="17"/>
      <c r="B702" s="48"/>
      <c r="C702" s="49"/>
      <c r="D702" s="54"/>
      <c r="E702" s="55"/>
    </row>
    <row r="703" spans="1:5" ht="14.25">
      <c r="A703" s="17"/>
      <c r="B703" s="48"/>
      <c r="C703" s="49"/>
      <c r="D703" s="54"/>
      <c r="E703" s="55"/>
    </row>
    <row r="704" spans="1:5" ht="14.25">
      <c r="A704" s="17"/>
      <c r="B704" s="48"/>
      <c r="C704" s="49"/>
      <c r="D704" s="54"/>
      <c r="E704" s="55"/>
    </row>
    <row r="705" spans="1:5" ht="14.25">
      <c r="A705" s="17"/>
      <c r="B705" s="48"/>
      <c r="C705" s="49"/>
      <c r="D705" s="54"/>
      <c r="E705" s="55"/>
    </row>
    <row r="706" spans="1:5" ht="14.25">
      <c r="A706" s="17"/>
      <c r="B706" s="48"/>
      <c r="C706" s="49"/>
      <c r="D706" s="54"/>
      <c r="E706" s="55"/>
    </row>
    <row r="707" spans="1:5" ht="14.25">
      <c r="A707" s="17"/>
      <c r="B707" s="48"/>
      <c r="C707" s="49"/>
      <c r="D707" s="54"/>
      <c r="E707" s="55"/>
    </row>
    <row r="708" spans="1:5" ht="14.25">
      <c r="A708" s="17"/>
      <c r="B708" s="48"/>
      <c r="C708" s="49"/>
      <c r="D708" s="54"/>
      <c r="E708" s="55"/>
    </row>
    <row r="709" spans="1:5" ht="14.25">
      <c r="A709" s="17"/>
      <c r="B709" s="48"/>
      <c r="C709" s="49"/>
      <c r="D709" s="54"/>
      <c r="E709" s="55"/>
    </row>
    <row r="710" spans="1:5" ht="14.25">
      <c r="A710" s="17"/>
      <c r="B710" s="48"/>
      <c r="C710" s="49"/>
      <c r="D710" s="54"/>
      <c r="E710" s="55"/>
    </row>
    <row r="711" spans="1:5" ht="14.25">
      <c r="A711" s="17"/>
      <c r="B711" s="48"/>
      <c r="C711" s="49"/>
      <c r="D711" s="54"/>
      <c r="E711" s="55"/>
    </row>
    <row r="712" spans="1:5" ht="14.25">
      <c r="A712" s="17"/>
      <c r="B712" s="48"/>
      <c r="C712" s="49"/>
      <c r="D712" s="54"/>
      <c r="E712" s="55"/>
    </row>
    <row r="713" spans="1:5" ht="14.25">
      <c r="A713" s="17"/>
      <c r="B713" s="48"/>
      <c r="C713" s="49"/>
      <c r="D713" s="54"/>
      <c r="E713" s="55"/>
    </row>
    <row r="714" spans="1:5" ht="14.25">
      <c r="A714" s="17"/>
      <c r="B714" s="48"/>
      <c r="C714" s="49"/>
      <c r="D714" s="54"/>
      <c r="E714" s="55"/>
    </row>
    <row r="715" spans="1:5" ht="14.25">
      <c r="A715" s="17"/>
      <c r="B715" s="48"/>
      <c r="C715" s="49"/>
      <c r="D715" s="54"/>
      <c r="E715" s="55"/>
    </row>
    <row r="716" spans="1:5" ht="14.25">
      <c r="A716" s="17"/>
      <c r="B716" s="48"/>
      <c r="C716" s="49"/>
      <c r="D716" s="54"/>
      <c r="E716" s="55"/>
    </row>
    <row r="717" ht="12.75">
      <c r="F717" s="14"/>
    </row>
    <row r="718" ht="12.75">
      <c r="F718" s="14"/>
    </row>
    <row r="719" ht="12.75">
      <c r="F719" s="14"/>
    </row>
    <row r="720" ht="12.75">
      <c r="F720" s="14"/>
    </row>
    <row r="721" ht="12.75">
      <c r="F721" s="14"/>
    </row>
    <row r="722" ht="12.75">
      <c r="F722" s="14"/>
    </row>
    <row r="723" ht="12.75">
      <c r="F723" s="14"/>
    </row>
    <row r="724" ht="12.75">
      <c r="F724" s="14"/>
    </row>
    <row r="725" ht="12.75">
      <c r="F725" s="14"/>
    </row>
    <row r="726" ht="12.75">
      <c r="F726" s="14"/>
    </row>
    <row r="727" ht="12.75">
      <c r="F727" s="14"/>
    </row>
    <row r="728" ht="12.75">
      <c r="F728" s="14"/>
    </row>
    <row r="729" ht="12.75">
      <c r="F729" s="14"/>
    </row>
    <row r="730" ht="12.75">
      <c r="F730" s="14"/>
    </row>
    <row r="731" ht="12.75">
      <c r="F731" s="14"/>
    </row>
    <row r="732" ht="12.75">
      <c r="F732" s="14"/>
    </row>
    <row r="733" ht="12.75">
      <c r="F733" s="14"/>
    </row>
    <row r="734" ht="12.75">
      <c r="F734" s="14"/>
    </row>
    <row r="735" ht="12.75">
      <c r="F735" s="14"/>
    </row>
    <row r="736" ht="12.75">
      <c r="F736" s="14"/>
    </row>
    <row r="737" ht="12.75">
      <c r="F737" s="14"/>
    </row>
    <row r="738" ht="12.75">
      <c r="F738" s="14"/>
    </row>
    <row r="739" ht="12.75">
      <c r="F739" s="14"/>
    </row>
    <row r="740" ht="12.75">
      <c r="F740" s="14"/>
    </row>
    <row r="741" ht="12.75">
      <c r="F741" s="14"/>
    </row>
    <row r="742" ht="12.75">
      <c r="F742" s="14"/>
    </row>
    <row r="743" ht="12.75">
      <c r="F743" s="14"/>
    </row>
    <row r="744" ht="12.75">
      <c r="F744" s="14"/>
    </row>
    <row r="745" ht="12.75">
      <c r="F745" s="14"/>
    </row>
    <row r="746" ht="12.75">
      <c r="F746" s="14"/>
    </row>
    <row r="747" ht="12.75">
      <c r="F747" s="14"/>
    </row>
    <row r="748" ht="12.75">
      <c r="F748" s="14"/>
    </row>
    <row r="749" ht="12.75">
      <c r="F749" s="14"/>
    </row>
    <row r="750" ht="12.75">
      <c r="F750" s="14"/>
    </row>
    <row r="751" ht="12.75">
      <c r="F751" s="14"/>
    </row>
    <row r="752" ht="12.75">
      <c r="F752" s="14"/>
    </row>
    <row r="753" ht="12.75">
      <c r="F753" s="14"/>
    </row>
    <row r="754" ht="12.75">
      <c r="F754" s="14"/>
    </row>
    <row r="755" ht="12.75">
      <c r="F755" s="14"/>
    </row>
    <row r="756" ht="12.75">
      <c r="F756" s="14"/>
    </row>
    <row r="757" ht="12.75">
      <c r="F757" s="14"/>
    </row>
    <row r="758" ht="12.75">
      <c r="F758" s="14"/>
    </row>
    <row r="759" ht="12.75">
      <c r="F759" s="14"/>
    </row>
    <row r="760" ht="12.75">
      <c r="F760" s="14"/>
    </row>
    <row r="761" ht="12.75">
      <c r="F761" s="14"/>
    </row>
    <row r="762" ht="12.75">
      <c r="F762" s="14"/>
    </row>
    <row r="763" ht="12.75">
      <c r="F763" s="14"/>
    </row>
    <row r="764" ht="12.75">
      <c r="F764" s="14"/>
    </row>
    <row r="765" ht="12.75">
      <c r="F765" s="14"/>
    </row>
    <row r="766" ht="12.75">
      <c r="F766" s="14"/>
    </row>
    <row r="767" ht="12.75">
      <c r="F767" s="14"/>
    </row>
    <row r="768" ht="12.75">
      <c r="F768" s="14"/>
    </row>
    <row r="769" ht="12.75">
      <c r="F769" s="14"/>
    </row>
    <row r="770" ht="12.75">
      <c r="F770" s="14"/>
    </row>
    <row r="771" ht="12.75">
      <c r="F771" s="14"/>
    </row>
    <row r="772" ht="12.75">
      <c r="F772" s="14"/>
    </row>
    <row r="773" ht="12.75">
      <c r="F773" s="14"/>
    </row>
    <row r="774" ht="12.75">
      <c r="F774" s="14"/>
    </row>
    <row r="775" ht="12.75">
      <c r="F775" s="14"/>
    </row>
    <row r="776" ht="12.75">
      <c r="F776" s="14"/>
    </row>
    <row r="777" ht="12.75">
      <c r="F777" s="14"/>
    </row>
    <row r="778" ht="12.75">
      <c r="F778" s="14"/>
    </row>
    <row r="779" ht="12.75">
      <c r="F779" s="14"/>
    </row>
    <row r="780" ht="12.75">
      <c r="F780" s="14"/>
    </row>
    <row r="781" ht="12.75">
      <c r="F781" s="14"/>
    </row>
    <row r="782" ht="12.75">
      <c r="F782" s="14"/>
    </row>
    <row r="783" ht="12.75">
      <c r="F783" s="14"/>
    </row>
    <row r="784" ht="12.75">
      <c r="F784" s="14"/>
    </row>
    <row r="785" ht="12.75">
      <c r="F785" s="14"/>
    </row>
    <row r="786" ht="12.75">
      <c r="F786" s="14"/>
    </row>
    <row r="787" ht="12.75">
      <c r="F787" s="14"/>
    </row>
    <row r="788" ht="12.75">
      <c r="F788" s="14"/>
    </row>
    <row r="789" ht="12.75">
      <c r="F789" s="14"/>
    </row>
    <row r="790" ht="12.75">
      <c r="F790" s="14"/>
    </row>
  </sheetData>
  <sheetProtection/>
  <mergeCells count="627">
    <mergeCell ref="A648:C648"/>
    <mergeCell ref="A649:C649"/>
    <mergeCell ref="F118:F121"/>
    <mergeCell ref="F114:F117"/>
    <mergeCell ref="B115:C115"/>
    <mergeCell ref="A652:C652"/>
    <mergeCell ref="B121:C121"/>
    <mergeCell ref="F122:F125"/>
    <mergeCell ref="B123:C123"/>
    <mergeCell ref="B124:C124"/>
    <mergeCell ref="B119:C119"/>
    <mergeCell ref="B120:C120"/>
    <mergeCell ref="A122:A125"/>
    <mergeCell ref="A130:A133"/>
    <mergeCell ref="B97:C97"/>
    <mergeCell ref="B98:C98"/>
    <mergeCell ref="A118:A121"/>
    <mergeCell ref="B125:C125"/>
    <mergeCell ref="A126:A129"/>
    <mergeCell ref="B96:C96"/>
    <mergeCell ref="B88:C88"/>
    <mergeCell ref="B116:C116"/>
    <mergeCell ref="B117:C117"/>
    <mergeCell ref="A114:A117"/>
    <mergeCell ref="A79:A83"/>
    <mergeCell ref="A110:A113"/>
    <mergeCell ref="A84:A88"/>
    <mergeCell ref="B86:C86"/>
    <mergeCell ref="B87:C87"/>
    <mergeCell ref="F79:F83"/>
    <mergeCell ref="B80:C80"/>
    <mergeCell ref="B81:C81"/>
    <mergeCell ref="B82:C82"/>
    <mergeCell ref="B83:C83"/>
    <mergeCell ref="A74:A78"/>
    <mergeCell ref="F74:F78"/>
    <mergeCell ref="B75:C75"/>
    <mergeCell ref="B76:C76"/>
    <mergeCell ref="B77:C77"/>
    <mergeCell ref="B78:C78"/>
    <mergeCell ref="A69:A73"/>
    <mergeCell ref="F69:F73"/>
    <mergeCell ref="B70:C70"/>
    <mergeCell ref="B71:C71"/>
    <mergeCell ref="B72:C72"/>
    <mergeCell ref="B73:C73"/>
    <mergeCell ref="A60:A63"/>
    <mergeCell ref="F60:F63"/>
    <mergeCell ref="B61:C61"/>
    <mergeCell ref="B62:C62"/>
    <mergeCell ref="B63:C63"/>
    <mergeCell ref="A64:A68"/>
    <mergeCell ref="F64:F68"/>
    <mergeCell ref="B65:C65"/>
    <mergeCell ref="B66:C66"/>
    <mergeCell ref="B67:C67"/>
    <mergeCell ref="A52:A55"/>
    <mergeCell ref="F52:F55"/>
    <mergeCell ref="B53:C53"/>
    <mergeCell ref="B54:C54"/>
    <mergeCell ref="B55:C55"/>
    <mergeCell ref="A56:A59"/>
    <mergeCell ref="F56:F59"/>
    <mergeCell ref="B57:C57"/>
    <mergeCell ref="B58:C58"/>
    <mergeCell ref="B59:C59"/>
    <mergeCell ref="F44:F47"/>
    <mergeCell ref="B45:C45"/>
    <mergeCell ref="B46:C46"/>
    <mergeCell ref="B47:C47"/>
    <mergeCell ref="A48:A51"/>
    <mergeCell ref="F48:F51"/>
    <mergeCell ref="B49:C49"/>
    <mergeCell ref="B50:C50"/>
    <mergeCell ref="F110:F113"/>
    <mergeCell ref="A40:A43"/>
    <mergeCell ref="F40:F43"/>
    <mergeCell ref="B41:C41"/>
    <mergeCell ref="B42:C42"/>
    <mergeCell ref="B43:C43"/>
    <mergeCell ref="B111:C111"/>
    <mergeCell ref="B112:C112"/>
    <mergeCell ref="B113:C113"/>
    <mergeCell ref="A44:A47"/>
    <mergeCell ref="F36:F39"/>
    <mergeCell ref="B37:C37"/>
    <mergeCell ref="B38:C38"/>
    <mergeCell ref="B39:C39"/>
    <mergeCell ref="B92:C92"/>
    <mergeCell ref="B93:C93"/>
    <mergeCell ref="B51:C51"/>
    <mergeCell ref="B68:C68"/>
    <mergeCell ref="F84:F88"/>
    <mergeCell ref="B85:C85"/>
    <mergeCell ref="A32:A35"/>
    <mergeCell ref="F32:F35"/>
    <mergeCell ref="B33:C33"/>
    <mergeCell ref="B34:C34"/>
    <mergeCell ref="B35:C35"/>
    <mergeCell ref="A89:A93"/>
    <mergeCell ref="F89:F93"/>
    <mergeCell ref="B90:C90"/>
    <mergeCell ref="B91:C91"/>
    <mergeCell ref="A36:A39"/>
    <mergeCell ref="A24:A27"/>
    <mergeCell ref="F24:F27"/>
    <mergeCell ref="B25:C25"/>
    <mergeCell ref="B26:C26"/>
    <mergeCell ref="B27:C27"/>
    <mergeCell ref="A28:A31"/>
    <mergeCell ref="F28:F31"/>
    <mergeCell ref="B29:C29"/>
    <mergeCell ref="B30:C30"/>
    <mergeCell ref="B31:C31"/>
    <mergeCell ref="A2:C4"/>
    <mergeCell ref="D2:E4"/>
    <mergeCell ref="A5:A6"/>
    <mergeCell ref="B5:B6"/>
    <mergeCell ref="C5:C6"/>
    <mergeCell ref="D5:F5"/>
    <mergeCell ref="A7:F7"/>
    <mergeCell ref="A106:A109"/>
    <mergeCell ref="F106:F109"/>
    <mergeCell ref="B107:C107"/>
    <mergeCell ref="B108:C108"/>
    <mergeCell ref="B109:C109"/>
    <mergeCell ref="A16:F16"/>
    <mergeCell ref="A94:A98"/>
    <mergeCell ref="F94:F98"/>
    <mergeCell ref="B95:C95"/>
    <mergeCell ref="F126:F129"/>
    <mergeCell ref="B127:C127"/>
    <mergeCell ref="B128:C128"/>
    <mergeCell ref="B129:C129"/>
    <mergeCell ref="F130:F133"/>
    <mergeCell ref="B131:C131"/>
    <mergeCell ref="B132:C132"/>
    <mergeCell ref="B133:C133"/>
    <mergeCell ref="A134:A137"/>
    <mergeCell ref="F134:F137"/>
    <mergeCell ref="B135:C135"/>
    <mergeCell ref="B136:C136"/>
    <mergeCell ref="B137:C137"/>
    <mergeCell ref="A138:A141"/>
    <mergeCell ref="F138:F141"/>
    <mergeCell ref="B139:C139"/>
    <mergeCell ref="B140:C140"/>
    <mergeCell ref="B141:C141"/>
    <mergeCell ref="A142:A145"/>
    <mergeCell ref="F142:F145"/>
    <mergeCell ref="B143:C143"/>
    <mergeCell ref="B144:C144"/>
    <mergeCell ref="B145:C145"/>
    <mergeCell ref="A146:A149"/>
    <mergeCell ref="F146:F149"/>
    <mergeCell ref="B147:C147"/>
    <mergeCell ref="B148:C148"/>
    <mergeCell ref="B149:C149"/>
    <mergeCell ref="A150:A153"/>
    <mergeCell ref="F150:F153"/>
    <mergeCell ref="B151:C151"/>
    <mergeCell ref="B152:C152"/>
    <mergeCell ref="B153:C153"/>
    <mergeCell ref="A154:A157"/>
    <mergeCell ref="F154:F157"/>
    <mergeCell ref="B155:C155"/>
    <mergeCell ref="B156:C156"/>
    <mergeCell ref="B157:C157"/>
    <mergeCell ref="A158:A162"/>
    <mergeCell ref="F158:F162"/>
    <mergeCell ref="B159:C159"/>
    <mergeCell ref="B160:C160"/>
    <mergeCell ref="B161:C161"/>
    <mergeCell ref="B162:C162"/>
    <mergeCell ref="A163:A167"/>
    <mergeCell ref="F163:F167"/>
    <mergeCell ref="B164:C164"/>
    <mergeCell ref="B165:C165"/>
    <mergeCell ref="B166:C166"/>
    <mergeCell ref="B167:C167"/>
    <mergeCell ref="A168:A172"/>
    <mergeCell ref="F168:F172"/>
    <mergeCell ref="B169:C169"/>
    <mergeCell ref="B170:C170"/>
    <mergeCell ref="B171:C171"/>
    <mergeCell ref="B172:C172"/>
    <mergeCell ref="A173:A177"/>
    <mergeCell ref="F173:F177"/>
    <mergeCell ref="B174:C174"/>
    <mergeCell ref="B175:C175"/>
    <mergeCell ref="B176:C176"/>
    <mergeCell ref="B177:C177"/>
    <mergeCell ref="A178:A182"/>
    <mergeCell ref="F178:F182"/>
    <mergeCell ref="B179:C179"/>
    <mergeCell ref="B180:C180"/>
    <mergeCell ref="B181:C181"/>
    <mergeCell ref="B182:C182"/>
    <mergeCell ref="A183:A187"/>
    <mergeCell ref="F183:F187"/>
    <mergeCell ref="B184:C184"/>
    <mergeCell ref="B185:C185"/>
    <mergeCell ref="B186:C186"/>
    <mergeCell ref="B187:C187"/>
    <mergeCell ref="A188:A192"/>
    <mergeCell ref="F188:F192"/>
    <mergeCell ref="B189:C189"/>
    <mergeCell ref="B190:C190"/>
    <mergeCell ref="B191:C191"/>
    <mergeCell ref="B192:C192"/>
    <mergeCell ref="B199:C199"/>
    <mergeCell ref="B200:C200"/>
    <mergeCell ref="B201:C201"/>
    <mergeCell ref="A202:A205"/>
    <mergeCell ref="F202:F205"/>
    <mergeCell ref="B203:C203"/>
    <mergeCell ref="B204:C204"/>
    <mergeCell ref="B205:C205"/>
    <mergeCell ref="A198:A201"/>
    <mergeCell ref="F198:F201"/>
    <mergeCell ref="A206:A209"/>
    <mergeCell ref="F206:F209"/>
    <mergeCell ref="B207:C207"/>
    <mergeCell ref="B208:C208"/>
    <mergeCell ref="B209:C209"/>
    <mergeCell ref="A210:A213"/>
    <mergeCell ref="F210:F213"/>
    <mergeCell ref="B211:C211"/>
    <mergeCell ref="B212:C212"/>
    <mergeCell ref="B213:C213"/>
    <mergeCell ref="A214:A217"/>
    <mergeCell ref="F214:F217"/>
    <mergeCell ref="B215:C215"/>
    <mergeCell ref="B216:C216"/>
    <mergeCell ref="B217:C217"/>
    <mergeCell ref="A218:A221"/>
    <mergeCell ref="F218:F221"/>
    <mergeCell ref="B219:C219"/>
    <mergeCell ref="B220:C220"/>
    <mergeCell ref="B221:C221"/>
    <mergeCell ref="A222:A226"/>
    <mergeCell ref="F222:F226"/>
    <mergeCell ref="B223:C223"/>
    <mergeCell ref="B224:C224"/>
    <mergeCell ref="B225:C225"/>
    <mergeCell ref="B226:C226"/>
    <mergeCell ref="A227:A231"/>
    <mergeCell ref="F227:F231"/>
    <mergeCell ref="B228:C228"/>
    <mergeCell ref="B229:C229"/>
    <mergeCell ref="B230:C230"/>
    <mergeCell ref="B231:C231"/>
    <mergeCell ref="A232:A236"/>
    <mergeCell ref="F232:F236"/>
    <mergeCell ref="B233:C233"/>
    <mergeCell ref="B234:C234"/>
    <mergeCell ref="B235:C235"/>
    <mergeCell ref="B236:C236"/>
    <mergeCell ref="A237:A241"/>
    <mergeCell ref="F237:F241"/>
    <mergeCell ref="B238:C238"/>
    <mergeCell ref="B239:C239"/>
    <mergeCell ref="B240:C240"/>
    <mergeCell ref="B241:C241"/>
    <mergeCell ref="A242:A246"/>
    <mergeCell ref="F242:F246"/>
    <mergeCell ref="B243:C243"/>
    <mergeCell ref="B244:C244"/>
    <mergeCell ref="B245:C245"/>
    <mergeCell ref="B246:C246"/>
    <mergeCell ref="A247:A251"/>
    <mergeCell ref="F247:F251"/>
    <mergeCell ref="B248:C248"/>
    <mergeCell ref="B249:C249"/>
    <mergeCell ref="B250:C250"/>
    <mergeCell ref="B251:C251"/>
    <mergeCell ref="A252:A256"/>
    <mergeCell ref="F252:F256"/>
    <mergeCell ref="B253:C253"/>
    <mergeCell ref="B254:C254"/>
    <mergeCell ref="B255:C255"/>
    <mergeCell ref="B256:C256"/>
    <mergeCell ref="B266:C266"/>
    <mergeCell ref="A257:A261"/>
    <mergeCell ref="F257:F261"/>
    <mergeCell ref="B258:C258"/>
    <mergeCell ref="B259:C259"/>
    <mergeCell ref="B260:C260"/>
    <mergeCell ref="B261:C261"/>
    <mergeCell ref="A273:A276"/>
    <mergeCell ref="F273:F276"/>
    <mergeCell ref="B274:C274"/>
    <mergeCell ref="B275:C275"/>
    <mergeCell ref="B276:C276"/>
    <mergeCell ref="A262:A266"/>
    <mergeCell ref="F262:F266"/>
    <mergeCell ref="B263:C263"/>
    <mergeCell ref="B264:C264"/>
    <mergeCell ref="B265:C265"/>
    <mergeCell ref="A277:A280"/>
    <mergeCell ref="F277:F280"/>
    <mergeCell ref="B278:C278"/>
    <mergeCell ref="B279:C279"/>
    <mergeCell ref="B280:C280"/>
    <mergeCell ref="A281:A284"/>
    <mergeCell ref="F281:F284"/>
    <mergeCell ref="B282:C282"/>
    <mergeCell ref="B283:C283"/>
    <mergeCell ref="B284:C284"/>
    <mergeCell ref="A285:A288"/>
    <mergeCell ref="F285:F288"/>
    <mergeCell ref="B286:C286"/>
    <mergeCell ref="B287:C287"/>
    <mergeCell ref="B288:C288"/>
    <mergeCell ref="A289:A292"/>
    <mergeCell ref="F289:F292"/>
    <mergeCell ref="B290:C290"/>
    <mergeCell ref="B291:C291"/>
    <mergeCell ref="B292:C292"/>
    <mergeCell ref="A293:A296"/>
    <mergeCell ref="F293:F296"/>
    <mergeCell ref="B294:C294"/>
    <mergeCell ref="B295:C295"/>
    <mergeCell ref="B296:C296"/>
    <mergeCell ref="A297:A301"/>
    <mergeCell ref="F297:F301"/>
    <mergeCell ref="B298:C298"/>
    <mergeCell ref="B299:C299"/>
    <mergeCell ref="B300:C300"/>
    <mergeCell ref="B301:C301"/>
    <mergeCell ref="A302:A306"/>
    <mergeCell ref="F302:F306"/>
    <mergeCell ref="B303:C303"/>
    <mergeCell ref="B304:C304"/>
    <mergeCell ref="B305:C305"/>
    <mergeCell ref="B306:C306"/>
    <mergeCell ref="A307:A311"/>
    <mergeCell ref="F307:F311"/>
    <mergeCell ref="B308:C308"/>
    <mergeCell ref="B309:C309"/>
    <mergeCell ref="B310:C310"/>
    <mergeCell ref="B311:C311"/>
    <mergeCell ref="A312:A316"/>
    <mergeCell ref="F312:F316"/>
    <mergeCell ref="B313:C313"/>
    <mergeCell ref="B314:C314"/>
    <mergeCell ref="B315:C315"/>
    <mergeCell ref="B316:C316"/>
    <mergeCell ref="A317:A321"/>
    <mergeCell ref="F317:F321"/>
    <mergeCell ref="B318:C318"/>
    <mergeCell ref="B319:C319"/>
    <mergeCell ref="B320:C320"/>
    <mergeCell ref="B321:C321"/>
    <mergeCell ref="A338:A341"/>
    <mergeCell ref="F338:F341"/>
    <mergeCell ref="B339:C339"/>
    <mergeCell ref="B340:C340"/>
    <mergeCell ref="B341:C341"/>
    <mergeCell ref="A330:A333"/>
    <mergeCell ref="F330:F333"/>
    <mergeCell ref="B331:C331"/>
    <mergeCell ref="B332:C332"/>
    <mergeCell ref="B333:C333"/>
    <mergeCell ref="A346:A349"/>
    <mergeCell ref="F346:F349"/>
    <mergeCell ref="B347:C347"/>
    <mergeCell ref="B348:C348"/>
    <mergeCell ref="B349:C349"/>
    <mergeCell ref="A334:A337"/>
    <mergeCell ref="F334:F337"/>
    <mergeCell ref="B335:C335"/>
    <mergeCell ref="B336:C336"/>
    <mergeCell ref="B337:C337"/>
    <mergeCell ref="A354:A357"/>
    <mergeCell ref="F354:F357"/>
    <mergeCell ref="B355:C355"/>
    <mergeCell ref="B356:C356"/>
    <mergeCell ref="B357:C357"/>
    <mergeCell ref="A342:A345"/>
    <mergeCell ref="F342:F345"/>
    <mergeCell ref="B343:C343"/>
    <mergeCell ref="B344:C344"/>
    <mergeCell ref="B345:C345"/>
    <mergeCell ref="A362:A365"/>
    <mergeCell ref="F362:F365"/>
    <mergeCell ref="B363:C363"/>
    <mergeCell ref="B364:C364"/>
    <mergeCell ref="B365:C365"/>
    <mergeCell ref="A350:A353"/>
    <mergeCell ref="F350:F353"/>
    <mergeCell ref="B351:C351"/>
    <mergeCell ref="B352:C352"/>
    <mergeCell ref="B353:C353"/>
    <mergeCell ref="A370:A373"/>
    <mergeCell ref="F370:F373"/>
    <mergeCell ref="B371:C371"/>
    <mergeCell ref="B372:C372"/>
    <mergeCell ref="B373:C373"/>
    <mergeCell ref="A358:A361"/>
    <mergeCell ref="F358:F361"/>
    <mergeCell ref="B359:C359"/>
    <mergeCell ref="B360:C360"/>
    <mergeCell ref="B361:C361"/>
    <mergeCell ref="A378:A381"/>
    <mergeCell ref="F378:F381"/>
    <mergeCell ref="B379:C379"/>
    <mergeCell ref="B380:C380"/>
    <mergeCell ref="B381:C381"/>
    <mergeCell ref="A366:A369"/>
    <mergeCell ref="F366:F369"/>
    <mergeCell ref="B367:C367"/>
    <mergeCell ref="B368:C368"/>
    <mergeCell ref="B369:C369"/>
    <mergeCell ref="A386:A389"/>
    <mergeCell ref="F386:F389"/>
    <mergeCell ref="B387:C387"/>
    <mergeCell ref="B388:C388"/>
    <mergeCell ref="B389:C389"/>
    <mergeCell ref="A374:A377"/>
    <mergeCell ref="F374:F377"/>
    <mergeCell ref="B375:C375"/>
    <mergeCell ref="B376:C376"/>
    <mergeCell ref="B377:C377"/>
    <mergeCell ref="A395:A398"/>
    <mergeCell ref="F395:F398"/>
    <mergeCell ref="B396:C396"/>
    <mergeCell ref="B397:C397"/>
    <mergeCell ref="B398:C398"/>
    <mergeCell ref="A382:A385"/>
    <mergeCell ref="F382:F385"/>
    <mergeCell ref="B383:C383"/>
    <mergeCell ref="B384:C384"/>
    <mergeCell ref="B385:C385"/>
    <mergeCell ref="A399:A402"/>
    <mergeCell ref="F399:F402"/>
    <mergeCell ref="B400:C400"/>
    <mergeCell ref="B401:C401"/>
    <mergeCell ref="B402:C402"/>
    <mergeCell ref="A403:A406"/>
    <mergeCell ref="F403:F406"/>
    <mergeCell ref="B404:C404"/>
    <mergeCell ref="B405:C405"/>
    <mergeCell ref="B406:C406"/>
    <mergeCell ref="A407:A410"/>
    <mergeCell ref="F407:F410"/>
    <mergeCell ref="B408:C408"/>
    <mergeCell ref="B409:C409"/>
    <mergeCell ref="B410:C410"/>
    <mergeCell ref="A411:A414"/>
    <mergeCell ref="F411:F414"/>
    <mergeCell ref="B412:C412"/>
    <mergeCell ref="B413:C413"/>
    <mergeCell ref="B414:C414"/>
    <mergeCell ref="A415:A419"/>
    <mergeCell ref="F415:F419"/>
    <mergeCell ref="B416:C416"/>
    <mergeCell ref="B417:C417"/>
    <mergeCell ref="B418:C418"/>
    <mergeCell ref="B419:C419"/>
    <mergeCell ref="A420:A424"/>
    <mergeCell ref="F420:F424"/>
    <mergeCell ref="B421:C421"/>
    <mergeCell ref="B422:C422"/>
    <mergeCell ref="B423:C423"/>
    <mergeCell ref="B424:C424"/>
    <mergeCell ref="A425:A429"/>
    <mergeCell ref="F425:F429"/>
    <mergeCell ref="B426:C426"/>
    <mergeCell ref="B427:C427"/>
    <mergeCell ref="B428:C428"/>
    <mergeCell ref="B429:C429"/>
    <mergeCell ref="A430:A434"/>
    <mergeCell ref="F430:F434"/>
    <mergeCell ref="B431:C431"/>
    <mergeCell ref="B432:C432"/>
    <mergeCell ref="B433:C433"/>
    <mergeCell ref="B434:C434"/>
    <mergeCell ref="A435:A439"/>
    <mergeCell ref="F435:F439"/>
    <mergeCell ref="B436:C436"/>
    <mergeCell ref="B437:C437"/>
    <mergeCell ref="B438:C438"/>
    <mergeCell ref="B439:C439"/>
    <mergeCell ref="A440:A444"/>
    <mergeCell ref="F440:F444"/>
    <mergeCell ref="B441:C441"/>
    <mergeCell ref="B442:C442"/>
    <mergeCell ref="B443:C443"/>
    <mergeCell ref="B444:C444"/>
    <mergeCell ref="A458:A461"/>
    <mergeCell ref="F458:F461"/>
    <mergeCell ref="B459:C459"/>
    <mergeCell ref="B460:C460"/>
    <mergeCell ref="B461:C461"/>
    <mergeCell ref="A450:A453"/>
    <mergeCell ref="F450:F453"/>
    <mergeCell ref="B451:C451"/>
    <mergeCell ref="B452:C452"/>
    <mergeCell ref="B453:C453"/>
    <mergeCell ref="A466:A469"/>
    <mergeCell ref="F466:F469"/>
    <mergeCell ref="B467:C467"/>
    <mergeCell ref="B468:C468"/>
    <mergeCell ref="B469:C469"/>
    <mergeCell ref="A454:A457"/>
    <mergeCell ref="F454:F457"/>
    <mergeCell ref="B455:C455"/>
    <mergeCell ref="B456:C456"/>
    <mergeCell ref="B457:C457"/>
    <mergeCell ref="A476:A479"/>
    <mergeCell ref="F476:F479"/>
    <mergeCell ref="B477:C477"/>
    <mergeCell ref="B478:C478"/>
    <mergeCell ref="B479:C479"/>
    <mergeCell ref="A462:A465"/>
    <mergeCell ref="F462:F465"/>
    <mergeCell ref="B463:C463"/>
    <mergeCell ref="B464:C464"/>
    <mergeCell ref="B465:C465"/>
    <mergeCell ref="A480:A483"/>
    <mergeCell ref="F480:F483"/>
    <mergeCell ref="B481:C481"/>
    <mergeCell ref="B482:C482"/>
    <mergeCell ref="B483:C483"/>
    <mergeCell ref="A484:A487"/>
    <mergeCell ref="F484:F487"/>
    <mergeCell ref="B485:C485"/>
    <mergeCell ref="B486:C486"/>
    <mergeCell ref="B487:C487"/>
    <mergeCell ref="A488:A491"/>
    <mergeCell ref="F488:F491"/>
    <mergeCell ref="B489:C489"/>
    <mergeCell ref="B490:C490"/>
    <mergeCell ref="B491:C491"/>
    <mergeCell ref="A492:A495"/>
    <mergeCell ref="F492:F495"/>
    <mergeCell ref="B493:C493"/>
    <mergeCell ref="B494:C494"/>
    <mergeCell ref="B495:C495"/>
    <mergeCell ref="A496:A499"/>
    <mergeCell ref="F496:F499"/>
    <mergeCell ref="B497:C497"/>
    <mergeCell ref="B498:C498"/>
    <mergeCell ref="B499:C499"/>
    <mergeCell ref="F542:F545"/>
    <mergeCell ref="F546:F549"/>
    <mergeCell ref="F550:F553"/>
    <mergeCell ref="F554:F557"/>
    <mergeCell ref="F558:F561"/>
    <mergeCell ref="F562:F565"/>
    <mergeCell ref="F566:F569"/>
    <mergeCell ref="B602:C602"/>
    <mergeCell ref="F570:F573"/>
    <mergeCell ref="F574:F577"/>
    <mergeCell ref="F578:F581"/>
    <mergeCell ref="F582:F585"/>
    <mergeCell ref="F586:F589"/>
    <mergeCell ref="F590:F593"/>
    <mergeCell ref="A612:F613"/>
    <mergeCell ref="A595:A598"/>
    <mergeCell ref="F595:F598"/>
    <mergeCell ref="B596:C596"/>
    <mergeCell ref="B597:C597"/>
    <mergeCell ref="B598:C598"/>
    <mergeCell ref="A599:A602"/>
    <mergeCell ref="F599:F602"/>
    <mergeCell ref="B600:C600"/>
    <mergeCell ref="B601:C601"/>
    <mergeCell ref="B625:C625"/>
    <mergeCell ref="B626:C626"/>
    <mergeCell ref="B627:C627"/>
    <mergeCell ref="A629:F629"/>
    <mergeCell ref="A603:A606"/>
    <mergeCell ref="F603:F606"/>
    <mergeCell ref="B604:C604"/>
    <mergeCell ref="B605:C605"/>
    <mergeCell ref="B606:C606"/>
    <mergeCell ref="A616:F617"/>
    <mergeCell ref="A642:C642"/>
    <mergeCell ref="A640:C640"/>
    <mergeCell ref="A639:C639"/>
    <mergeCell ref="A630:C630"/>
    <mergeCell ref="A631:C631"/>
    <mergeCell ref="A632:C632"/>
    <mergeCell ref="A633:C633"/>
    <mergeCell ref="A637:C637"/>
    <mergeCell ref="A267:F268"/>
    <mergeCell ref="A193:F194"/>
    <mergeCell ref="A99:F99"/>
    <mergeCell ref="A643:C643"/>
    <mergeCell ref="A644:C644"/>
    <mergeCell ref="A645:C645"/>
    <mergeCell ref="A641:C641"/>
    <mergeCell ref="A634:C634"/>
    <mergeCell ref="A635:C635"/>
    <mergeCell ref="A636:C636"/>
    <mergeCell ref="A1:F1"/>
    <mergeCell ref="A8:F8"/>
    <mergeCell ref="A663:C663"/>
    <mergeCell ref="A646:C646"/>
    <mergeCell ref="A655:F655"/>
    <mergeCell ref="A656:C656"/>
    <mergeCell ref="A657:C657"/>
    <mergeCell ref="A658:C658"/>
    <mergeCell ref="A659:C659"/>
    <mergeCell ref="A660:C660"/>
    <mergeCell ref="A390:F391"/>
    <mergeCell ref="A322:F323"/>
    <mergeCell ref="A628:F628"/>
    <mergeCell ref="A620:A623"/>
    <mergeCell ref="F620:F623"/>
    <mergeCell ref="B621:C621"/>
    <mergeCell ref="B622:C622"/>
    <mergeCell ref="B623:C623"/>
    <mergeCell ref="A624:A627"/>
    <mergeCell ref="F624:F627"/>
    <mergeCell ref="A651:C651"/>
    <mergeCell ref="A650:F650"/>
    <mergeCell ref="A607:F608"/>
    <mergeCell ref="A470:F471"/>
    <mergeCell ref="A445:F446"/>
    <mergeCell ref="A661:F662"/>
    <mergeCell ref="A653:C653"/>
    <mergeCell ref="A654:C654"/>
    <mergeCell ref="A638:C638"/>
    <mergeCell ref="A647:F647"/>
  </mergeCells>
  <printOptions/>
  <pageMargins left="0.7" right="0.7" top="0.75" bottom="0.75" header="0.3" footer="0.3"/>
  <pageSetup horizontalDpi="600" verticalDpi="600" orientation="portrait" paperSize="9" scale="70" r:id="rId4"/>
  <rowBreaks count="6" manualBreakCount="6">
    <brk id="141" max="5" man="1"/>
    <brk id="209" max="5" man="1"/>
    <brk id="276" max="5" man="1"/>
    <brk id="345" max="5" man="1"/>
    <brk id="414" max="5" man="1"/>
    <brk id="483" max="5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Y45"/>
  <sheetViews>
    <sheetView view="pageBreakPreview" zoomScaleSheetLayoutView="100" zoomScalePageLayoutView="0" workbookViewId="0" topLeftCell="A13">
      <selection activeCell="N26" sqref="N26"/>
    </sheetView>
  </sheetViews>
  <sheetFormatPr defaultColWidth="9.140625" defaultRowHeight="12.75"/>
  <cols>
    <col min="1" max="1" width="18.8515625" style="162" customWidth="1"/>
    <col min="2" max="2" width="16.28125" style="162" bestFit="1" customWidth="1"/>
    <col min="3" max="3" width="14.8515625" style="163" bestFit="1" customWidth="1"/>
    <col min="4" max="4" width="11.8515625" style="164" bestFit="1" customWidth="1"/>
    <col min="5" max="5" width="8.140625" style="162" customWidth="1"/>
    <col min="6" max="6" width="8.140625" style="162" bestFit="1" customWidth="1"/>
    <col min="7" max="7" width="6.00390625" style="165" bestFit="1" customWidth="1"/>
    <col min="8" max="8" width="8.140625" style="166" bestFit="1" customWidth="1"/>
    <col min="9" max="9" width="6.00390625" style="167" bestFit="1" customWidth="1"/>
    <col min="10" max="10" width="9.421875" style="168" bestFit="1" customWidth="1"/>
    <col min="11" max="11" width="14.421875" style="632" customWidth="1"/>
    <col min="12" max="13" width="5.00390625" style="151" bestFit="1" customWidth="1"/>
    <col min="14" max="14" width="6.7109375" style="151" customWidth="1"/>
    <col min="15" max="15" width="5.00390625" style="151" bestFit="1" customWidth="1"/>
    <col min="16" max="16" width="6.00390625" style="151" bestFit="1" customWidth="1"/>
    <col min="17" max="17" width="5.421875" style="151" bestFit="1" customWidth="1"/>
    <col min="18" max="18" width="5.28125" style="151" customWidth="1"/>
    <col min="19" max="20" width="5.421875" style="151" bestFit="1" customWidth="1"/>
    <col min="21" max="21" width="6.421875" style="151" customWidth="1"/>
    <col min="22" max="22" width="3.7109375" style="151" customWidth="1"/>
    <col min="23" max="23" width="9.140625" style="151" customWidth="1"/>
    <col min="24" max="24" width="6.57421875" style="151" customWidth="1"/>
    <col min="25" max="25" width="6.8515625" style="151" customWidth="1"/>
    <col min="26" max="16384" width="9.140625" style="151" customWidth="1"/>
  </cols>
  <sheetData>
    <row r="1" spans="1:10" ht="72.75" customHeight="1" thickBot="1">
      <c r="A1" s="1510"/>
      <c r="B1" s="1511"/>
      <c r="C1" s="1511"/>
      <c r="D1" s="1511"/>
      <c r="E1" s="1511"/>
      <c r="F1" s="1511"/>
      <c r="G1" s="1511"/>
      <c r="H1" s="1511"/>
      <c r="I1" s="1511"/>
      <c r="J1" s="1512"/>
    </row>
    <row r="2" spans="1:10" ht="15" customHeight="1">
      <c r="A2" s="1497" t="s">
        <v>569</v>
      </c>
      <c r="B2" s="1498"/>
      <c r="C2" s="1498"/>
      <c r="D2" s="1498"/>
      <c r="E2" s="1498"/>
      <c r="F2" s="1491"/>
      <c r="G2" s="1491"/>
      <c r="H2" s="1491"/>
      <c r="I2" s="1491"/>
      <c r="J2" s="1492"/>
    </row>
    <row r="3" spans="1:10" ht="15" customHeight="1">
      <c r="A3" s="1501"/>
      <c r="B3" s="1502"/>
      <c r="C3" s="1502"/>
      <c r="D3" s="1502"/>
      <c r="E3" s="1502"/>
      <c r="F3" s="1493"/>
      <c r="G3" s="1493"/>
      <c r="H3" s="1493"/>
      <c r="I3" s="1493"/>
      <c r="J3" s="1494"/>
    </row>
    <row r="4" spans="1:10" ht="15" customHeight="1" thickBot="1">
      <c r="A4" s="1077"/>
      <c r="B4" s="1078"/>
      <c r="C4" s="1078"/>
      <c r="D4" s="1078"/>
      <c r="E4" s="1078"/>
      <c r="F4" s="1495"/>
      <c r="G4" s="1495"/>
      <c r="H4" s="1495"/>
      <c r="I4" s="1495"/>
      <c r="J4" s="1496"/>
    </row>
    <row r="5" spans="1:10" ht="15" customHeight="1">
      <c r="A5" s="1442" t="s">
        <v>0</v>
      </c>
      <c r="B5" s="1445" t="s">
        <v>1</v>
      </c>
      <c r="C5" s="1513" t="s">
        <v>593</v>
      </c>
      <c r="D5" s="239" t="s">
        <v>570</v>
      </c>
      <c r="E5" s="1515" t="s">
        <v>2</v>
      </c>
      <c r="F5" s="1516"/>
      <c r="G5" s="1516"/>
      <c r="H5" s="1516"/>
      <c r="I5" s="1516"/>
      <c r="J5" s="1517"/>
    </row>
    <row r="6" spans="1:11" s="153" customFormat="1" ht="15" customHeight="1">
      <c r="A6" s="1443"/>
      <c r="B6" s="1446"/>
      <c r="C6" s="1514"/>
      <c r="D6" s="239" t="s">
        <v>571</v>
      </c>
      <c r="E6" s="1476" t="s">
        <v>572</v>
      </c>
      <c r="F6" s="1476"/>
      <c r="G6" s="1477" t="s">
        <v>4</v>
      </c>
      <c r="H6" s="1477"/>
      <c r="I6" s="1477" t="s">
        <v>355</v>
      </c>
      <c r="J6" s="1518"/>
      <c r="K6" s="633"/>
    </row>
    <row r="7" spans="1:10" ht="15" customHeight="1" thickBot="1">
      <c r="A7" s="1444"/>
      <c r="B7" s="1447"/>
      <c r="C7" s="240" t="s">
        <v>483</v>
      </c>
      <c r="D7" s="241" t="s">
        <v>573</v>
      </c>
      <c r="E7" s="187" t="s">
        <v>5</v>
      </c>
      <c r="F7" s="187" t="s">
        <v>6</v>
      </c>
      <c r="G7" s="187" t="s">
        <v>5</v>
      </c>
      <c r="H7" s="187" t="s">
        <v>6</v>
      </c>
      <c r="I7" s="187" t="s">
        <v>5</v>
      </c>
      <c r="J7" s="187" t="s">
        <v>6</v>
      </c>
    </row>
    <row r="8" spans="1:10" ht="15" customHeight="1">
      <c r="A8" s="1497"/>
      <c r="B8" s="1498"/>
      <c r="C8" s="1498"/>
      <c r="D8" s="1498"/>
      <c r="E8" s="1498"/>
      <c r="F8" s="1498"/>
      <c r="G8" s="1498"/>
      <c r="H8" s="1498"/>
      <c r="I8" s="1499"/>
      <c r="J8" s="242" t="s">
        <v>356</v>
      </c>
    </row>
    <row r="9" spans="1:10" ht="15.75" customHeight="1" thickBot="1">
      <c r="A9" s="1077"/>
      <c r="B9" s="1078"/>
      <c r="C9" s="1078"/>
      <c r="D9" s="1078"/>
      <c r="E9" s="1078"/>
      <c r="F9" s="1078"/>
      <c r="G9" s="1078"/>
      <c r="H9" s="1078"/>
      <c r="I9" s="1500"/>
      <c r="J9" s="243">
        <f>'Меню '!K14</f>
        <v>0</v>
      </c>
    </row>
    <row r="10" spans="1:11" s="156" customFormat="1" ht="15" thickBot="1">
      <c r="A10" s="1504" t="s">
        <v>813</v>
      </c>
      <c r="B10" s="1505"/>
      <c r="C10" s="1505"/>
      <c r="D10" s="1505"/>
      <c r="E10" s="1505"/>
      <c r="F10" s="1505"/>
      <c r="G10" s="1505"/>
      <c r="H10" s="1505"/>
      <c r="I10" s="1505"/>
      <c r="J10" s="1506"/>
      <c r="K10" s="634"/>
    </row>
    <row r="11" spans="1:19" s="157" customFormat="1" ht="14.25">
      <c r="A11" s="591" t="s">
        <v>452</v>
      </c>
      <c r="B11" s="592" t="s">
        <v>9</v>
      </c>
      <c r="C11" s="1465">
        <v>2500</v>
      </c>
      <c r="D11" s="1452">
        <v>-40</v>
      </c>
      <c r="E11" s="593">
        <v>462</v>
      </c>
      <c r="F11" s="1461">
        <f>E11+E12</f>
        <v>1584</v>
      </c>
      <c r="G11" s="593">
        <v>323</v>
      </c>
      <c r="H11" s="1461">
        <f>G11+G12</f>
        <v>1109</v>
      </c>
      <c r="I11" s="593">
        <f aca="true" t="shared" si="0" ref="I11:I18">G11*(1-J$9)</f>
        <v>323</v>
      </c>
      <c r="J11" s="1462">
        <f>I11+I12</f>
        <v>1109</v>
      </c>
      <c r="K11" s="644">
        <f>J11*'Меню '!$K$3</f>
        <v>77630</v>
      </c>
      <c r="Q11" s="169"/>
      <c r="S11" s="169"/>
    </row>
    <row r="12" spans="1:25" s="157" customFormat="1" ht="14.25">
      <c r="A12" s="594" t="s">
        <v>574</v>
      </c>
      <c r="B12" s="587" t="s">
        <v>64</v>
      </c>
      <c r="C12" s="1466"/>
      <c r="D12" s="1453"/>
      <c r="E12" s="588">
        <v>1122</v>
      </c>
      <c r="F12" s="1451"/>
      <c r="G12" s="588">
        <v>786</v>
      </c>
      <c r="H12" s="1451"/>
      <c r="I12" s="588">
        <f t="shared" si="0"/>
        <v>786</v>
      </c>
      <c r="J12" s="1459"/>
      <c r="K12" s="644"/>
      <c r="Q12" s="169"/>
      <c r="S12" s="169"/>
      <c r="T12" s="169"/>
      <c r="U12" s="169"/>
      <c r="X12" s="171"/>
      <c r="Y12" s="172"/>
    </row>
    <row r="13" spans="1:25" s="157" customFormat="1" ht="14.25">
      <c r="A13" s="595" t="s">
        <v>453</v>
      </c>
      <c r="B13" s="589" t="s">
        <v>9</v>
      </c>
      <c r="C13" s="1467">
        <v>3450</v>
      </c>
      <c r="D13" s="1454">
        <v>-40</v>
      </c>
      <c r="E13" s="590">
        <v>546</v>
      </c>
      <c r="F13" s="1464">
        <f>E13+E14</f>
        <v>1901</v>
      </c>
      <c r="G13" s="590">
        <v>382</v>
      </c>
      <c r="H13" s="1464">
        <f>G13+G14</f>
        <v>1331</v>
      </c>
      <c r="I13" s="590">
        <f t="shared" si="0"/>
        <v>382</v>
      </c>
      <c r="J13" s="1463">
        <f>I13+I14</f>
        <v>1331</v>
      </c>
      <c r="K13" s="644">
        <f>J13*'Меню '!$K$3</f>
        <v>93170</v>
      </c>
      <c r="Q13" s="169"/>
      <c r="S13" s="169"/>
      <c r="T13" s="169"/>
      <c r="U13" s="169"/>
      <c r="X13" s="171"/>
      <c r="Y13" s="172"/>
    </row>
    <row r="14" spans="1:25" s="157" customFormat="1" ht="14.25">
      <c r="A14" s="595" t="s">
        <v>575</v>
      </c>
      <c r="B14" s="589" t="s">
        <v>64</v>
      </c>
      <c r="C14" s="1467"/>
      <c r="D14" s="1454"/>
      <c r="E14" s="590">
        <v>1355</v>
      </c>
      <c r="F14" s="1464"/>
      <c r="G14" s="590">
        <v>949</v>
      </c>
      <c r="H14" s="1464"/>
      <c r="I14" s="590">
        <f t="shared" si="0"/>
        <v>949</v>
      </c>
      <c r="J14" s="1463"/>
      <c r="K14" s="644"/>
      <c r="Q14" s="169"/>
      <c r="S14" s="169"/>
      <c r="T14" s="169"/>
      <c r="U14" s="169"/>
      <c r="X14" s="171"/>
      <c r="Y14" s="172"/>
    </row>
    <row r="15" spans="1:25" s="157" customFormat="1" ht="15.75" customHeight="1">
      <c r="A15" s="594" t="s">
        <v>366</v>
      </c>
      <c r="B15" s="587" t="s">
        <v>9</v>
      </c>
      <c r="C15" s="1466">
        <v>5000</v>
      </c>
      <c r="D15" s="1453">
        <v>-40</v>
      </c>
      <c r="E15" s="588">
        <v>791</v>
      </c>
      <c r="F15" s="1451">
        <f>E15+E16</f>
        <v>2209</v>
      </c>
      <c r="G15" s="588">
        <v>554</v>
      </c>
      <c r="H15" s="1451">
        <f>G15+G16</f>
        <v>1546</v>
      </c>
      <c r="I15" s="588">
        <f t="shared" si="0"/>
        <v>554</v>
      </c>
      <c r="J15" s="1459">
        <f>I15+I16</f>
        <v>1546</v>
      </c>
      <c r="K15" s="644">
        <f>J15*'Меню '!$K$3</f>
        <v>108220</v>
      </c>
      <c r="M15" s="237"/>
      <c r="N15" s="237"/>
      <c r="Q15" s="169"/>
      <c r="S15" s="169"/>
      <c r="T15" s="169"/>
      <c r="U15" s="169"/>
      <c r="X15" s="171"/>
      <c r="Y15" s="172"/>
    </row>
    <row r="16" spans="1:25" s="157" customFormat="1" ht="15.75" customHeight="1">
      <c r="A16" s="594" t="s">
        <v>576</v>
      </c>
      <c r="B16" s="587" t="s">
        <v>64</v>
      </c>
      <c r="C16" s="1466"/>
      <c r="D16" s="1453"/>
      <c r="E16" s="588">
        <v>1418</v>
      </c>
      <c r="F16" s="1451"/>
      <c r="G16" s="588">
        <v>992</v>
      </c>
      <c r="H16" s="1451"/>
      <c r="I16" s="588">
        <f t="shared" si="0"/>
        <v>992</v>
      </c>
      <c r="J16" s="1459"/>
      <c r="K16" s="644"/>
      <c r="M16" s="237"/>
      <c r="N16" s="237"/>
      <c r="Q16" s="169"/>
      <c r="S16" s="169"/>
      <c r="T16" s="169"/>
      <c r="U16" s="169"/>
      <c r="X16" s="171"/>
      <c r="Y16" s="172"/>
    </row>
    <row r="17" spans="1:25" ht="14.25">
      <c r="A17" s="595" t="s">
        <v>364</v>
      </c>
      <c r="B17" s="586" t="s">
        <v>9</v>
      </c>
      <c r="C17" s="1469">
        <v>6500</v>
      </c>
      <c r="D17" s="1457">
        <v>-40</v>
      </c>
      <c r="E17" s="590">
        <v>884</v>
      </c>
      <c r="F17" s="1448">
        <f>E17+E18</f>
        <v>2574</v>
      </c>
      <c r="G17" s="590">
        <v>619</v>
      </c>
      <c r="H17" s="1448">
        <f>G17+G18</f>
        <v>1802</v>
      </c>
      <c r="I17" s="590">
        <f t="shared" si="0"/>
        <v>619</v>
      </c>
      <c r="J17" s="1523">
        <f>I17+I18</f>
        <v>1802</v>
      </c>
      <c r="K17" s="644">
        <f>J17*'Меню '!$K$3</f>
        <v>126140</v>
      </c>
      <c r="L17" s="157"/>
      <c r="M17" s="238"/>
      <c r="N17" s="238"/>
      <c r="Q17" s="169"/>
      <c r="S17" s="169"/>
      <c r="T17" s="169"/>
      <c r="U17" s="169"/>
      <c r="W17" s="157"/>
      <c r="X17" s="171"/>
      <c r="Y17" s="172"/>
    </row>
    <row r="18" spans="1:25" ht="14.25">
      <c r="A18" s="595" t="s">
        <v>577</v>
      </c>
      <c r="B18" s="586" t="s">
        <v>64</v>
      </c>
      <c r="C18" s="1469"/>
      <c r="D18" s="1457"/>
      <c r="E18" s="590">
        <v>1690</v>
      </c>
      <c r="F18" s="1448"/>
      <c r="G18" s="590">
        <v>1183</v>
      </c>
      <c r="H18" s="1448"/>
      <c r="I18" s="590">
        <f t="shared" si="0"/>
        <v>1183</v>
      </c>
      <c r="J18" s="1523"/>
      <c r="K18" s="644"/>
      <c r="L18" s="157"/>
      <c r="M18" s="238"/>
      <c r="N18" s="238"/>
      <c r="Q18" s="169"/>
      <c r="S18" s="169"/>
      <c r="T18" s="169"/>
      <c r="U18" s="169"/>
      <c r="W18" s="157"/>
      <c r="X18" s="171"/>
      <c r="Y18" s="172"/>
    </row>
    <row r="19" spans="1:25" ht="14.25">
      <c r="A19" s="594" t="s">
        <v>368</v>
      </c>
      <c r="B19" s="587" t="s">
        <v>9</v>
      </c>
      <c r="C19" s="1466">
        <v>8000</v>
      </c>
      <c r="D19" s="1453">
        <v>-40</v>
      </c>
      <c r="E19" s="588">
        <v>1063</v>
      </c>
      <c r="F19" s="1449">
        <f>E19+E20</f>
        <v>2989</v>
      </c>
      <c r="G19" s="588">
        <v>744</v>
      </c>
      <c r="H19" s="1449">
        <f>G19+G20</f>
        <v>2092</v>
      </c>
      <c r="I19" s="588">
        <f>G19*(1-J$9)</f>
        <v>744</v>
      </c>
      <c r="J19" s="1459">
        <f>I19+I20</f>
        <v>2092</v>
      </c>
      <c r="K19" s="644">
        <f>J19*'Меню '!$K$3</f>
        <v>146440</v>
      </c>
      <c r="L19" s="157"/>
      <c r="M19" s="238"/>
      <c r="N19" s="238"/>
      <c r="Q19" s="169"/>
      <c r="S19" s="169"/>
      <c r="T19" s="169"/>
      <c r="U19" s="169"/>
      <c r="W19" s="157"/>
      <c r="X19" s="171"/>
      <c r="Y19" s="172"/>
    </row>
    <row r="20" spans="1:25" ht="15" thickBot="1">
      <c r="A20" s="596" t="s">
        <v>665</v>
      </c>
      <c r="B20" s="597" t="s">
        <v>64</v>
      </c>
      <c r="C20" s="1468"/>
      <c r="D20" s="1458"/>
      <c r="E20" s="598">
        <v>1926</v>
      </c>
      <c r="F20" s="1450"/>
      <c r="G20" s="598">
        <v>1348</v>
      </c>
      <c r="H20" s="1450"/>
      <c r="I20" s="598">
        <f>G20*(1-J$9)</f>
        <v>1348</v>
      </c>
      <c r="J20" s="1460"/>
      <c r="K20" s="644"/>
      <c r="L20" s="157"/>
      <c r="M20" s="238"/>
      <c r="N20" s="238"/>
      <c r="Q20" s="169"/>
      <c r="S20" s="169"/>
      <c r="T20" s="169"/>
      <c r="U20" s="169"/>
      <c r="W20" s="157"/>
      <c r="X20" s="171"/>
      <c r="Y20" s="172"/>
    </row>
    <row r="21" spans="1:25" ht="15" customHeight="1">
      <c r="A21" s="1501" t="s">
        <v>586</v>
      </c>
      <c r="B21" s="1502"/>
      <c r="C21" s="1502"/>
      <c r="D21" s="1502"/>
      <c r="E21" s="1502"/>
      <c r="F21" s="1502"/>
      <c r="G21" s="1502"/>
      <c r="H21" s="1502"/>
      <c r="I21" s="1503"/>
      <c r="J21" s="585" t="s">
        <v>356</v>
      </c>
      <c r="M21" s="238"/>
      <c r="N21" s="238"/>
      <c r="Q21" s="169"/>
      <c r="S21" s="169"/>
      <c r="T21" s="169"/>
      <c r="U21" s="169"/>
      <c r="X21" s="171"/>
      <c r="Y21" s="172"/>
    </row>
    <row r="22" spans="1:25" ht="15" customHeight="1" thickBot="1">
      <c r="A22" s="1077"/>
      <c r="B22" s="1078"/>
      <c r="C22" s="1078"/>
      <c r="D22" s="1078"/>
      <c r="E22" s="1078"/>
      <c r="F22" s="1078"/>
      <c r="G22" s="1078"/>
      <c r="H22" s="1078"/>
      <c r="I22" s="1500"/>
      <c r="J22" s="244">
        <f>'Меню '!K15</f>
        <v>0</v>
      </c>
      <c r="S22" s="169"/>
      <c r="T22" s="169"/>
      <c r="U22" s="169"/>
      <c r="X22" s="171"/>
      <c r="Y22" s="172"/>
    </row>
    <row r="23" spans="1:25" ht="15" customHeight="1">
      <c r="A23" s="1443" t="s">
        <v>0</v>
      </c>
      <c r="B23" s="1521" t="s">
        <v>1</v>
      </c>
      <c r="C23" s="1513" t="s">
        <v>593</v>
      </c>
      <c r="D23" s="152" t="s">
        <v>570</v>
      </c>
      <c r="E23" s="1515" t="s">
        <v>2</v>
      </c>
      <c r="F23" s="1516"/>
      <c r="G23" s="1516"/>
      <c r="H23" s="1516"/>
      <c r="I23" s="1516"/>
      <c r="J23" s="1517"/>
      <c r="S23" s="169"/>
      <c r="T23" s="169"/>
      <c r="U23" s="169"/>
      <c r="X23" s="171"/>
      <c r="Y23" s="172"/>
    </row>
    <row r="24" spans="1:25" s="153" customFormat="1" ht="15" customHeight="1">
      <c r="A24" s="1520"/>
      <c r="B24" s="1522"/>
      <c r="C24" s="1514"/>
      <c r="D24" s="152" t="s">
        <v>571</v>
      </c>
      <c r="E24" s="1476" t="s">
        <v>572</v>
      </c>
      <c r="F24" s="1476"/>
      <c r="G24" s="1477" t="s">
        <v>4</v>
      </c>
      <c r="H24" s="1477"/>
      <c r="I24" s="1477" t="s">
        <v>355</v>
      </c>
      <c r="J24" s="1518"/>
      <c r="K24" s="633"/>
      <c r="S24" s="169"/>
      <c r="T24" s="169"/>
      <c r="U24" s="169"/>
      <c r="X24" s="171"/>
      <c r="Y24" s="172"/>
    </row>
    <row r="25" spans="1:25" ht="15" customHeight="1" thickBot="1">
      <c r="A25" s="175"/>
      <c r="B25" s="154"/>
      <c r="C25" s="240" t="s">
        <v>483</v>
      </c>
      <c r="D25" s="155" t="s">
        <v>573</v>
      </c>
      <c r="E25" s="1455" t="s">
        <v>5</v>
      </c>
      <c r="F25" s="1456"/>
      <c r="G25" s="1455" t="s">
        <v>5</v>
      </c>
      <c r="H25" s="1456"/>
      <c r="I25" s="1455" t="s">
        <v>5</v>
      </c>
      <c r="J25" s="1456"/>
      <c r="S25" s="169"/>
      <c r="T25" s="169"/>
      <c r="U25" s="169"/>
      <c r="X25" s="171"/>
      <c r="Y25" s="172"/>
    </row>
    <row r="26" spans="1:25" ht="15" customHeight="1" thickBot="1">
      <c r="A26" s="1472" t="s">
        <v>587</v>
      </c>
      <c r="B26" s="1473"/>
      <c r="C26" s="1473"/>
      <c r="D26" s="1473"/>
      <c r="E26" s="1473"/>
      <c r="F26" s="1473"/>
      <c r="G26" s="1473"/>
      <c r="H26" s="1473"/>
      <c r="I26" s="1474"/>
      <c r="J26" s="1475"/>
      <c r="S26" s="169"/>
      <c r="T26" s="169"/>
      <c r="U26" s="169"/>
      <c r="X26" s="171"/>
      <c r="Y26" s="172"/>
    </row>
    <row r="27" spans="1:25" ht="14.25" customHeight="1" thickBot="1">
      <c r="A27" s="1507" t="s">
        <v>578</v>
      </c>
      <c r="B27" s="1508"/>
      <c r="C27" s="1508"/>
      <c r="D27" s="1508"/>
      <c r="E27" s="1508"/>
      <c r="F27" s="1508"/>
      <c r="G27" s="1508"/>
      <c r="H27" s="1508"/>
      <c r="I27" s="1508"/>
      <c r="J27" s="1509"/>
      <c r="S27" s="169"/>
      <c r="T27" s="169"/>
      <c r="U27" s="169"/>
      <c r="X27" s="171"/>
      <c r="Y27" s="172"/>
    </row>
    <row r="28" spans="1:25" ht="15">
      <c r="A28" s="245" t="s">
        <v>579</v>
      </c>
      <c r="B28" s="246" t="s">
        <v>64</v>
      </c>
      <c r="C28" s="247">
        <v>8000</v>
      </c>
      <c r="D28" s="339">
        <v>-40</v>
      </c>
      <c r="E28" s="1519">
        <v>3108</v>
      </c>
      <c r="F28" s="1519"/>
      <c r="G28" s="1519">
        <v>2175</v>
      </c>
      <c r="H28" s="1519"/>
      <c r="I28" s="1526">
        <f>G28*(1-J22)</f>
        <v>2175</v>
      </c>
      <c r="J28" s="1527"/>
      <c r="K28" s="620">
        <f>I28*'Меню '!$K$3</f>
        <v>152250</v>
      </c>
      <c r="Q28" s="170"/>
      <c r="S28" s="169"/>
      <c r="T28" s="169"/>
      <c r="U28" s="169"/>
      <c r="X28" s="171"/>
      <c r="Y28" s="172"/>
    </row>
    <row r="29" spans="1:25" ht="15">
      <c r="A29" s="158" t="s">
        <v>580</v>
      </c>
      <c r="B29" s="159" t="s">
        <v>64</v>
      </c>
      <c r="C29" s="183">
        <v>10000</v>
      </c>
      <c r="D29" s="340">
        <v>-40</v>
      </c>
      <c r="E29" s="1528">
        <v>3710</v>
      </c>
      <c r="F29" s="1528"/>
      <c r="G29" s="1528">
        <v>2597</v>
      </c>
      <c r="H29" s="1528"/>
      <c r="I29" s="1529">
        <f>G29*(1-J22)</f>
        <v>2597</v>
      </c>
      <c r="J29" s="1530"/>
      <c r="K29" s="620">
        <f>I29*'Меню '!$K$3</f>
        <v>181790</v>
      </c>
      <c r="Q29" s="170"/>
      <c r="S29" s="169"/>
      <c r="T29" s="169"/>
      <c r="U29" s="169"/>
      <c r="X29" s="171"/>
      <c r="Y29" s="172"/>
    </row>
    <row r="30" spans="1:25" ht="15">
      <c r="A30" s="158" t="s">
        <v>581</v>
      </c>
      <c r="B30" s="159" t="s">
        <v>64</v>
      </c>
      <c r="C30" s="183">
        <v>12300</v>
      </c>
      <c r="D30" s="340">
        <v>-30</v>
      </c>
      <c r="E30" s="1528">
        <v>4213</v>
      </c>
      <c r="F30" s="1528"/>
      <c r="G30" s="1528">
        <v>2949</v>
      </c>
      <c r="H30" s="1528"/>
      <c r="I30" s="1529">
        <f>G30*(1-J22)</f>
        <v>2949</v>
      </c>
      <c r="J30" s="1530"/>
      <c r="K30" s="620">
        <f>I30*'Меню '!$K$3</f>
        <v>206430</v>
      </c>
      <c r="Q30" s="170"/>
      <c r="S30" s="169"/>
      <c r="T30" s="169"/>
      <c r="U30" s="169"/>
      <c r="X30" s="171"/>
      <c r="Y30" s="172"/>
    </row>
    <row r="31" spans="1:25" ht="15">
      <c r="A31" s="158" t="s">
        <v>582</v>
      </c>
      <c r="B31" s="159" t="s">
        <v>64</v>
      </c>
      <c r="C31" s="183">
        <v>12300</v>
      </c>
      <c r="D31" s="340">
        <v>-40</v>
      </c>
      <c r="E31" s="1528">
        <v>4323</v>
      </c>
      <c r="F31" s="1528"/>
      <c r="G31" s="1528">
        <v>3026</v>
      </c>
      <c r="H31" s="1528"/>
      <c r="I31" s="1529">
        <f>G31*(1-J22)</f>
        <v>3026</v>
      </c>
      <c r="J31" s="1530"/>
      <c r="K31" s="620">
        <f>I31*'Меню '!$K$3</f>
        <v>211820</v>
      </c>
      <c r="Q31" s="170"/>
      <c r="S31" s="169"/>
      <c r="T31" s="169"/>
      <c r="U31" s="169"/>
      <c r="X31" s="171"/>
      <c r="Y31" s="172"/>
    </row>
    <row r="32" spans="1:25" ht="15">
      <c r="A32" s="158" t="s">
        <v>583</v>
      </c>
      <c r="B32" s="159" t="s">
        <v>64</v>
      </c>
      <c r="C32" s="183">
        <v>14200</v>
      </c>
      <c r="D32" s="340">
        <v>-30</v>
      </c>
      <c r="E32" s="1528">
        <v>4879</v>
      </c>
      <c r="F32" s="1528"/>
      <c r="G32" s="1528">
        <v>3415</v>
      </c>
      <c r="H32" s="1528"/>
      <c r="I32" s="1529">
        <f>G32*(1-J22)</f>
        <v>3415</v>
      </c>
      <c r="J32" s="1530"/>
      <c r="K32" s="620">
        <f>I32*'Меню '!$K$3</f>
        <v>239050</v>
      </c>
      <c r="Q32" s="170"/>
      <c r="S32" s="169"/>
      <c r="T32" s="169"/>
      <c r="U32" s="169"/>
      <c r="X32" s="171"/>
      <c r="Y32" s="172"/>
    </row>
    <row r="33" spans="1:25" ht="15.75" thickBot="1">
      <c r="A33" s="160" t="s">
        <v>584</v>
      </c>
      <c r="B33" s="161" t="s">
        <v>64</v>
      </c>
      <c r="C33" s="184">
        <v>14200</v>
      </c>
      <c r="D33" s="341">
        <v>-40</v>
      </c>
      <c r="E33" s="1531">
        <v>4989</v>
      </c>
      <c r="F33" s="1532"/>
      <c r="G33" s="1531">
        <v>3492</v>
      </c>
      <c r="H33" s="1532"/>
      <c r="I33" s="1524">
        <f>G33*(1-J22)</f>
        <v>3492</v>
      </c>
      <c r="J33" s="1525"/>
      <c r="K33" s="620">
        <f>I33*'Меню '!$K$3</f>
        <v>244440</v>
      </c>
      <c r="Q33" s="170"/>
      <c r="S33" s="169"/>
      <c r="T33" s="169"/>
      <c r="U33" s="169"/>
      <c r="X33" s="171"/>
      <c r="Y33" s="172"/>
    </row>
    <row r="34" spans="1:10" ht="12.75" customHeight="1">
      <c r="A34" s="1545" t="s">
        <v>594</v>
      </c>
      <c r="B34" s="1546"/>
      <c r="C34" s="1546"/>
      <c r="D34" s="1546"/>
      <c r="E34" s="1546"/>
      <c r="F34" s="1546"/>
      <c r="G34" s="1546"/>
      <c r="H34" s="1546"/>
      <c r="I34" s="1546"/>
      <c r="J34" s="1547"/>
    </row>
    <row r="35" spans="1:10" ht="13.5" customHeight="1" thickBot="1">
      <c r="A35" s="1548"/>
      <c r="B35" s="1549"/>
      <c r="C35" s="1549"/>
      <c r="D35" s="1549"/>
      <c r="E35" s="1549"/>
      <c r="F35" s="1549"/>
      <c r="G35" s="1549"/>
      <c r="H35" s="1549"/>
      <c r="I35" s="1549"/>
      <c r="J35" s="1550"/>
    </row>
    <row r="36" spans="1:11" s="342" customFormat="1" ht="14.25">
      <c r="A36" s="1558" t="s">
        <v>0</v>
      </c>
      <c r="B36" s="1551" t="s">
        <v>600</v>
      </c>
      <c r="C36" s="1552"/>
      <c r="D36" s="1552"/>
      <c r="E36" s="1560" t="s">
        <v>818</v>
      </c>
      <c r="F36" s="1561"/>
      <c r="G36" s="1561"/>
      <c r="H36" s="1561"/>
      <c r="I36" s="1561"/>
      <c r="J36" s="1562"/>
      <c r="K36" s="635"/>
    </row>
    <row r="37" spans="1:11" s="342" customFormat="1" ht="15" thickBot="1">
      <c r="A37" s="1559"/>
      <c r="B37" s="1553"/>
      <c r="C37" s="1554"/>
      <c r="D37" s="1554"/>
      <c r="E37" s="1470"/>
      <c r="F37" s="1470"/>
      <c r="G37" s="1470" t="s">
        <v>4</v>
      </c>
      <c r="H37" s="1470"/>
      <c r="I37" s="1470"/>
      <c r="J37" s="1471"/>
      <c r="K37" s="635"/>
    </row>
    <row r="38" spans="1:11" s="342" customFormat="1" ht="13.5" thickBot="1">
      <c r="A38" s="1555" t="s">
        <v>595</v>
      </c>
      <c r="B38" s="1556"/>
      <c r="C38" s="1556"/>
      <c r="D38" s="1556"/>
      <c r="E38" s="1556"/>
      <c r="F38" s="1556"/>
      <c r="G38" s="1556"/>
      <c r="H38" s="1556"/>
      <c r="I38" s="1556"/>
      <c r="J38" s="1557"/>
      <c r="K38" s="635"/>
    </row>
    <row r="39" spans="1:11" s="342" customFormat="1" ht="15">
      <c r="A39" s="343" t="s">
        <v>596</v>
      </c>
      <c r="B39" s="1482" t="s">
        <v>599</v>
      </c>
      <c r="C39" s="1483"/>
      <c r="D39" s="1484"/>
      <c r="E39" s="1488" t="s">
        <v>601</v>
      </c>
      <c r="F39" s="1488"/>
      <c r="G39" s="1488">
        <v>60</v>
      </c>
      <c r="H39" s="1488"/>
      <c r="I39" s="1489" t="s">
        <v>601</v>
      </c>
      <c r="J39" s="1490"/>
      <c r="K39" s="620">
        <f>G39*'Меню '!$K$3</f>
        <v>4200</v>
      </c>
    </row>
    <row r="40" spans="1:11" s="342" customFormat="1" ht="15.75" thickBot="1">
      <c r="A40" s="344" t="s">
        <v>597</v>
      </c>
      <c r="B40" s="1485" t="s">
        <v>598</v>
      </c>
      <c r="C40" s="1486"/>
      <c r="D40" s="1487"/>
      <c r="E40" s="1478" t="s">
        <v>601</v>
      </c>
      <c r="F40" s="1479"/>
      <c r="G40" s="1478">
        <v>25</v>
      </c>
      <c r="H40" s="1479"/>
      <c r="I40" s="1480" t="s">
        <v>601</v>
      </c>
      <c r="J40" s="1481"/>
      <c r="K40" s="620">
        <f>G40*'Меню '!$K$3</f>
        <v>1750</v>
      </c>
    </row>
    <row r="41" spans="1:11" ht="15">
      <c r="A41" s="1497" t="s">
        <v>650</v>
      </c>
      <c r="B41" s="1498"/>
      <c r="C41" s="1498"/>
      <c r="D41" s="1498"/>
      <c r="E41" s="1498"/>
      <c r="F41" s="1498"/>
      <c r="G41" s="1498"/>
      <c r="H41" s="1498"/>
      <c r="I41" s="1498"/>
      <c r="J41" s="1536"/>
      <c r="K41" s="620"/>
    </row>
    <row r="42" spans="1:11" ht="15.75" thickBot="1">
      <c r="A42" s="1077"/>
      <c r="B42" s="1078"/>
      <c r="C42" s="1078"/>
      <c r="D42" s="1078"/>
      <c r="E42" s="1078"/>
      <c r="F42" s="1078"/>
      <c r="G42" s="1078"/>
      <c r="H42" s="1078"/>
      <c r="I42" s="1078"/>
      <c r="J42" s="1537"/>
      <c r="K42" s="620"/>
    </row>
    <row r="43" spans="1:11" ht="15">
      <c r="A43" s="1442" t="s">
        <v>0</v>
      </c>
      <c r="B43" s="1538" t="s">
        <v>600</v>
      </c>
      <c r="C43" s="1539"/>
      <c r="D43" s="1539"/>
      <c r="E43" s="1542" t="s">
        <v>2</v>
      </c>
      <c r="F43" s="1543"/>
      <c r="G43" s="1543"/>
      <c r="H43" s="1543"/>
      <c r="I43" s="1543"/>
      <c r="J43" s="1544"/>
      <c r="K43" s="620"/>
    </row>
    <row r="44" spans="1:11" ht="15.75" thickBot="1">
      <c r="A44" s="1520"/>
      <c r="B44" s="1540"/>
      <c r="C44" s="1541"/>
      <c r="D44" s="1541"/>
      <c r="E44" s="1476"/>
      <c r="F44" s="1476"/>
      <c r="G44" s="1477" t="s">
        <v>4</v>
      </c>
      <c r="H44" s="1477"/>
      <c r="I44" s="1477"/>
      <c r="J44" s="1518"/>
      <c r="K44" s="620"/>
    </row>
    <row r="45" spans="1:11" ht="15.75" thickBot="1">
      <c r="A45" s="160" t="s">
        <v>648</v>
      </c>
      <c r="B45" s="1533" t="s">
        <v>649</v>
      </c>
      <c r="C45" s="1534"/>
      <c r="D45" s="1535"/>
      <c r="E45" s="1531" t="s">
        <v>601</v>
      </c>
      <c r="F45" s="1532"/>
      <c r="G45" s="1531">
        <v>14</v>
      </c>
      <c r="H45" s="1532"/>
      <c r="I45" s="1524" t="s">
        <v>601</v>
      </c>
      <c r="J45" s="1525"/>
      <c r="K45" s="620">
        <f>G45*'Меню '!$K$3</f>
        <v>980</v>
      </c>
    </row>
  </sheetData>
  <sheetProtection/>
  <mergeCells count="100">
    <mergeCell ref="A34:J35"/>
    <mergeCell ref="B36:D37"/>
    <mergeCell ref="A38:J38"/>
    <mergeCell ref="A36:A37"/>
    <mergeCell ref="E36:J36"/>
    <mergeCell ref="E37:F37"/>
    <mergeCell ref="G37:H37"/>
    <mergeCell ref="B45:D45"/>
    <mergeCell ref="E45:F45"/>
    <mergeCell ref="G45:H45"/>
    <mergeCell ref="I45:J45"/>
    <mergeCell ref="A41:J42"/>
    <mergeCell ref="A43:A44"/>
    <mergeCell ref="B43:D44"/>
    <mergeCell ref="E43:J43"/>
    <mergeCell ref="E44:F44"/>
    <mergeCell ref="G44:H44"/>
    <mergeCell ref="I44:J44"/>
    <mergeCell ref="E30:F30"/>
    <mergeCell ref="G30:H30"/>
    <mergeCell ref="I30:J30"/>
    <mergeCell ref="E32:F32"/>
    <mergeCell ref="G32:H32"/>
    <mergeCell ref="I32:J32"/>
    <mergeCell ref="I31:J31"/>
    <mergeCell ref="E33:F33"/>
    <mergeCell ref="G33:H33"/>
    <mergeCell ref="I33:J33"/>
    <mergeCell ref="G28:H28"/>
    <mergeCell ref="I28:J28"/>
    <mergeCell ref="E29:F29"/>
    <mergeCell ref="G29:H29"/>
    <mergeCell ref="I29:J29"/>
    <mergeCell ref="E31:F31"/>
    <mergeCell ref="G31:H31"/>
    <mergeCell ref="G6:H6"/>
    <mergeCell ref="I6:J6"/>
    <mergeCell ref="E28:F28"/>
    <mergeCell ref="A23:A24"/>
    <mergeCell ref="B23:B24"/>
    <mergeCell ref="C23:C24"/>
    <mergeCell ref="E23:J23"/>
    <mergeCell ref="I24:J24"/>
    <mergeCell ref="E25:F25"/>
    <mergeCell ref="J17:J18"/>
    <mergeCell ref="F2:J4"/>
    <mergeCell ref="A8:I9"/>
    <mergeCell ref="A21:I22"/>
    <mergeCell ref="A10:J10"/>
    <mergeCell ref="A27:J27"/>
    <mergeCell ref="A1:J1"/>
    <mergeCell ref="A2:E4"/>
    <mergeCell ref="C5:C6"/>
    <mergeCell ref="E5:J5"/>
    <mergeCell ref="E6:F6"/>
    <mergeCell ref="E40:F40"/>
    <mergeCell ref="G40:H40"/>
    <mergeCell ref="I40:J40"/>
    <mergeCell ref="B39:D39"/>
    <mergeCell ref="B40:D40"/>
    <mergeCell ref="E39:F39"/>
    <mergeCell ref="G39:H39"/>
    <mergeCell ref="I39:J39"/>
    <mergeCell ref="C11:C12"/>
    <mergeCell ref="C13:C14"/>
    <mergeCell ref="C15:C16"/>
    <mergeCell ref="C19:C20"/>
    <mergeCell ref="C17:C18"/>
    <mergeCell ref="I37:J37"/>
    <mergeCell ref="I25:J25"/>
    <mergeCell ref="A26:J26"/>
    <mergeCell ref="E24:F24"/>
    <mergeCell ref="G24:H24"/>
    <mergeCell ref="J19:J20"/>
    <mergeCell ref="F11:F12"/>
    <mergeCell ref="H11:H12"/>
    <mergeCell ref="J11:J12"/>
    <mergeCell ref="J15:J16"/>
    <mergeCell ref="J13:J14"/>
    <mergeCell ref="H13:H14"/>
    <mergeCell ref="F13:F14"/>
    <mergeCell ref="F15:F16"/>
    <mergeCell ref="H17:H18"/>
    <mergeCell ref="H19:H20"/>
    <mergeCell ref="D11:D12"/>
    <mergeCell ref="D13:D14"/>
    <mergeCell ref="D15:D16"/>
    <mergeCell ref="G25:H25"/>
    <mergeCell ref="D17:D18"/>
    <mergeCell ref="D19:D20"/>
    <mergeCell ref="K11:K12"/>
    <mergeCell ref="K13:K14"/>
    <mergeCell ref="K15:K16"/>
    <mergeCell ref="K17:K18"/>
    <mergeCell ref="K19:K20"/>
    <mergeCell ref="A5:A7"/>
    <mergeCell ref="B5:B7"/>
    <mergeCell ref="F17:F18"/>
    <mergeCell ref="F19:F20"/>
    <mergeCell ref="H15:H16"/>
  </mergeCells>
  <hyperlinks>
    <hyperlink ref="A10:J10" r:id="rId1" display="Настенное исполнение - 2014. Доработанные низкотемпературным комплектом."/>
    <hyperlink ref="A26:J26" r:id="rId2" display="НЕИНВЕРТОРНЫЕ НАРУЖНЫЕ БЛОКИ полупрмышленной серии Mr.SLIM"/>
    <hyperlink ref="A34:J35" r:id="rId3" display="Автоматика для согласования кондиционеров"/>
    <hyperlink ref="A38:J38" r:id="rId4" display="Системы ротации и резервирования работы кондиционеров"/>
  </hyperlinks>
  <printOptions/>
  <pageMargins left="0.7" right="0.7" top="0.75" bottom="0.75" header="0.3" footer="0.3"/>
  <pageSetup horizontalDpi="600" verticalDpi="600" orientation="portrait" paperSize="9" scale="82" r:id="rId8"/>
  <drawing r:id="rId7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Сплит-Ростов</Manager>
  <Company>Сплит-системы Ростова-на-Дону (купить)</Company>
  <HyperlinkBase>http://split61.ru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Mitsubishi-Electric (Мицубиси-Электрик), модели наименования сплит систем, прайс лист.</dc:title>
  <dc:subject>прайс лист,Mitsubishi-Electric Mitsubishi-Electric MSZ-FD, старт гибкая система, серии ZUBADAN Inverter, know-how pipe inner, pipe inner thread, мощный старт гибкая, Mitsubishi-Electric MSZ-FD инвертор, Electric Мицубиси Электрик, Mitsubishi Electric Мицубиси, Mitsubishi-Electric MSZ-FD, MSZ-FD инвертор, ZUBADAN Inverter, Electric Мицубиси, Мицубиси Электрик, Mitsubishi Electric, Mitsubishi-Electric, Electric, Mitsubishi, Heat, кондиционеров, кондиционеры цена на сплит-системы Mitsubishi-Electric (Мицубиси-Электрик)</dc:subject>
  <dc:creator>Сплит-Ростов</dc:creator>
  <cp:keywords>спли-системы Ростов-на-Дону, </cp:keywords>
  <dc:description>Сплит-система Mitsubishi Electric, входит в холдинг компании General-Electric влилась в объединённый концерн Мицубиси, но чтобы как-то обозначить своё изначальное происхождение и родство, оставили в названии Electric, вот и получилось Mitsubishi-Electric.Mitsubishi-Electric Mitsubishi-Electric MSZ-FD, старт гибкая система, серии ZUBADAN Inverter, know-how pipe inner, pipe inner thread, мощный старт гибкая, Mitsubishi-Electric MSZ-FD инвертор, Electric Мицубиси Электрик, Mitsubishi Electric Мицубиси, Mitsubishi-Electric MSZ-FD, MSZ-FD инвертор, ZUBADAN Inverter, Electric Мицубиси, Мицубиси Электрик, Mitsubishi Electric, Mitsubishi-Electric, Electric, Mitsubishi, Heat, кондиционеров, кондиционеры</dc:description>
  <cp:lastModifiedBy>DNS</cp:lastModifiedBy>
  <cp:lastPrinted>2014-02-25T07:21:56Z</cp:lastPrinted>
  <dcterms:created xsi:type="dcterms:W3CDTF">2012-02-09T10:42:37Z</dcterms:created>
  <dcterms:modified xsi:type="dcterms:W3CDTF">2015-02-03T11:55:28Z</dcterms:modified>
  <cp:category>Сплит-система, кондиционеры Мицубиси Электрик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